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blic Relations\2025 Membership Year\Recruitment\SU Membership Reports\"/>
    </mc:Choice>
  </mc:AlternateContent>
  <xr:revisionPtr revIDLastSave="0" documentId="8_{E20D894C-28DA-47AC-89BE-0737B01685A8}" xr6:coauthVersionLast="47" xr6:coauthVersionMax="47" xr10:uidLastSave="{00000000-0000-0000-0000-000000000000}"/>
  <bookViews>
    <workbookView xWindow="-28920" yWindow="-120" windowWidth="29040" windowHeight="15720" tabRatio="934" xr2:uid="{92A72049-6A45-40E7-B7CB-9C412524C673}"/>
  </bookViews>
  <sheets>
    <sheet name="Summary" sheetId="42" r:id="rId1"/>
    <sheet name="Su201" sheetId="11" r:id="rId2"/>
    <sheet name="Su204" sheetId="14" r:id="rId3"/>
    <sheet name="Su205" sheetId="15" r:id="rId4"/>
    <sheet name="Su206" sheetId="1" r:id="rId5"/>
    <sheet name="Su211" sheetId="25" r:id="rId6"/>
    <sheet name="Su213" sheetId="22" r:id="rId7"/>
    <sheet name="Su214" sheetId="21" r:id="rId8"/>
    <sheet name="Su215" sheetId="19" r:id="rId9"/>
    <sheet name="Su217" sheetId="18" r:id="rId10"/>
    <sheet name="Su223" sheetId="12" r:id="rId11"/>
    <sheet name="Su224" sheetId="20" r:id="rId12"/>
    <sheet name="Su225" sheetId="24" r:id="rId13"/>
    <sheet name="Su229" sheetId="16" r:id="rId14"/>
    <sheet name="Su230" sheetId="13" r:id="rId15"/>
    <sheet name="Su238" sheetId="17" r:id="rId16"/>
    <sheet name="Su509" sheetId="32" r:id="rId17"/>
    <sheet name="Su513" sheetId="33" r:id="rId18"/>
    <sheet name="Su516" sheetId="34" r:id="rId19"/>
    <sheet name="Su530" sheetId="35" r:id="rId20"/>
    <sheet name="Su531" sheetId="36" r:id="rId21"/>
    <sheet name="Su533" sheetId="37" r:id="rId22"/>
    <sheet name="Su536" sheetId="38" r:id="rId23"/>
    <sheet name="Su612" sheetId="28" r:id="rId24"/>
    <sheet name="Su616" sheetId="29" r:id="rId25"/>
    <sheet name="Su617" sheetId="30" r:id="rId26"/>
    <sheet name="Su628" sheetId="31" r:id="rId27"/>
    <sheet name="Su702" sheetId="23" r:id="rId28"/>
    <sheet name="Su715" sheetId="26" r:id="rId29"/>
    <sheet name="Su722" sheetId="27" r:id="rId30"/>
    <sheet name="Su812" sheetId="39" r:id="rId31"/>
    <sheet name="Su831" sheetId="40" r:id="rId32"/>
    <sheet name="Su834" sheetId="41" r:id="rId33"/>
    <sheet name="2024 Girls" sheetId="4" state="hidden" r:id="rId34"/>
    <sheet name="2024 Adults" sheetId="5" state="hidden" r:id="rId35"/>
    <sheet name="2025 Adults" sheetId="7" r:id="rId36"/>
    <sheet name="2025 Girls" sheetId="6" r:id="rId37"/>
    <sheet name="2025 New Troops" sheetId="8" r:id="rId38"/>
    <sheet name="GS by School" sheetId="9" r:id="rId39"/>
    <sheet name="unplaced" sheetId="45" state="hidden" r:id="rId40"/>
    <sheet name="outof council" sheetId="44" state="hidden" r:id="rId41"/>
    <sheet name="su999" sheetId="43" state="hidden" r:id="rId42"/>
    <sheet name="SU merge " sheetId="10" state="hidden" r:id="rId43"/>
  </sheets>
  <definedNames>
    <definedName name="_xlnm.Print_Area" localSheetId="40">'outof council'!$B$1:$N$11</definedName>
    <definedName name="_xlnm.Print_Area" localSheetId="1">'Su201'!$B$1:$N$31</definedName>
    <definedName name="_xlnm.Print_Area" localSheetId="2">'Su204'!$B$1:$N$24</definedName>
    <definedName name="_xlnm.Print_Area" localSheetId="3">'Su205'!$B$1:$N$30</definedName>
    <definedName name="_xlnm.Print_Area" localSheetId="4">'Su206'!$B$1:$N$30</definedName>
    <definedName name="_xlnm.Print_Area" localSheetId="5">'Su211'!$B$1:$N$44</definedName>
    <definedName name="_xlnm.Print_Area" localSheetId="6">'Su213'!$B$1:$N$23</definedName>
    <definedName name="_xlnm.Print_Area" localSheetId="7">'Su214'!$B$1:$N$35</definedName>
    <definedName name="_xlnm.Print_Area" localSheetId="8">'Su215'!$B$1:$N$18</definedName>
    <definedName name="_xlnm.Print_Area" localSheetId="9">'Su217'!$B$1:$N$61</definedName>
    <definedName name="_xlnm.Print_Area" localSheetId="10">'Su223'!$B$1:$N$20</definedName>
    <definedName name="_xlnm.Print_Area" localSheetId="11">'Su224'!$B$1:$N$66</definedName>
    <definedName name="_xlnm.Print_Area" localSheetId="12">'Su225'!$B$1:$N$52</definedName>
    <definedName name="_xlnm.Print_Area" localSheetId="13">'Su229'!$B$1:$N$37</definedName>
    <definedName name="_xlnm.Print_Area" localSheetId="14">'Su230'!$B$1:$N$18</definedName>
    <definedName name="_xlnm.Print_Area" localSheetId="15">'Su238'!$B$1:$N$46</definedName>
    <definedName name="_xlnm.Print_Area" localSheetId="16">'Su509'!$B$1:$N$25</definedName>
    <definedName name="_xlnm.Print_Area" localSheetId="17">'Su513'!$B$1:$N$34</definedName>
    <definedName name="_xlnm.Print_Area" localSheetId="18">'Su516'!$B$1:$N$31</definedName>
    <definedName name="_xlnm.Print_Area" localSheetId="19">'Su530'!$B$1:$N$61</definedName>
    <definedName name="_xlnm.Print_Area" localSheetId="20">'Su531'!$B$1:$N$20</definedName>
    <definedName name="_xlnm.Print_Area" localSheetId="21">'Su533'!$B$1:$N$38</definedName>
    <definedName name="_xlnm.Print_Area" localSheetId="22">'Su536'!$B$1:$N$35</definedName>
    <definedName name="_xlnm.Print_Area" localSheetId="23">'Su612'!$B$1:$N$39</definedName>
    <definedName name="_xlnm.Print_Area" localSheetId="24">'Su616'!$B$1:$N$42</definedName>
    <definedName name="_xlnm.Print_Area" localSheetId="25">'Su617'!$B$1:$N$39</definedName>
    <definedName name="_xlnm.Print_Area" localSheetId="26">'Su628'!$B$1:$N$48</definedName>
    <definedName name="_xlnm.Print_Area" localSheetId="27">'Su702'!$B$1:$N$59</definedName>
    <definedName name="_xlnm.Print_Area" localSheetId="28">'Su715'!$B$1:$N$27</definedName>
    <definedName name="_xlnm.Print_Area" localSheetId="29">'Su722'!$B$1:$N$30</definedName>
    <definedName name="_xlnm.Print_Area" localSheetId="30">'Su812'!$B$1:$N$57</definedName>
    <definedName name="_xlnm.Print_Area" localSheetId="31">'Su831'!$B$1:$N$24</definedName>
    <definedName name="_xlnm.Print_Area" localSheetId="32">'Su834'!$B$1:$N$43</definedName>
    <definedName name="_xlnm.Print_Area" localSheetId="41">'su999'!$B$1:$N$11</definedName>
    <definedName name="_xlnm.Print_Area" localSheetId="0">Summary!$A$1:$W$77</definedName>
    <definedName name="_xlnm.Print_Area" localSheetId="39">unplaced!$B$1:$N$11</definedName>
    <definedName name="_xlnm.Print_Titles" localSheetId="40">'outof council'!#REF!</definedName>
    <definedName name="_xlnm.Print_Titles" localSheetId="1">'Su201'!$13:$13</definedName>
    <definedName name="_xlnm.Print_Titles" localSheetId="2">'Su204'!$13:$13</definedName>
    <definedName name="_xlnm.Print_Titles" localSheetId="3">'Su205'!$13:$13</definedName>
    <definedName name="_xlnm.Print_Titles" localSheetId="4">'Su206'!$13:$13</definedName>
    <definedName name="_xlnm.Print_Titles" localSheetId="5">'Su211'!$13:$13</definedName>
    <definedName name="_xlnm.Print_Titles" localSheetId="6">'Su213'!$13:$13</definedName>
    <definedName name="_xlnm.Print_Titles" localSheetId="7">'Su214'!$13:$13</definedName>
    <definedName name="_xlnm.Print_Titles" localSheetId="8">'Su215'!$13:$13</definedName>
    <definedName name="_xlnm.Print_Titles" localSheetId="9">'Su217'!$13:$13</definedName>
    <definedName name="_xlnm.Print_Titles" localSheetId="10">'Su223'!$13:$13</definedName>
    <definedName name="_xlnm.Print_Titles" localSheetId="11">'Su224'!$13:$13</definedName>
    <definedName name="_xlnm.Print_Titles" localSheetId="12">'Su225'!$13:$13</definedName>
    <definedName name="_xlnm.Print_Titles" localSheetId="13">'Su229'!$13:$13</definedName>
    <definedName name="_xlnm.Print_Titles" localSheetId="14">'Su230'!$13:$13</definedName>
    <definedName name="_xlnm.Print_Titles" localSheetId="15">'Su238'!$13:$13</definedName>
    <definedName name="_xlnm.Print_Titles" localSheetId="16">'Su509'!$13:$13</definedName>
    <definedName name="_xlnm.Print_Titles" localSheetId="17">'Su513'!$13:$13</definedName>
    <definedName name="_xlnm.Print_Titles" localSheetId="18">'Su516'!$13:$13</definedName>
    <definedName name="_xlnm.Print_Titles" localSheetId="19">'Su530'!$13:$13</definedName>
    <definedName name="_xlnm.Print_Titles" localSheetId="20">'Su531'!$13:$13</definedName>
    <definedName name="_xlnm.Print_Titles" localSheetId="21">'Su533'!$13:$13</definedName>
    <definedName name="_xlnm.Print_Titles" localSheetId="22">'Su536'!$13:$13</definedName>
    <definedName name="_xlnm.Print_Titles" localSheetId="23">'Su612'!$13:$13</definedName>
    <definedName name="_xlnm.Print_Titles" localSheetId="24">'Su616'!$13:$13</definedName>
    <definedName name="_xlnm.Print_Titles" localSheetId="25">'Su617'!$13:$13</definedName>
    <definedName name="_xlnm.Print_Titles" localSheetId="26">'Su628'!$13:$13</definedName>
    <definedName name="_xlnm.Print_Titles" localSheetId="27">'Su702'!$13:$13</definedName>
    <definedName name="_xlnm.Print_Titles" localSheetId="28">'Su715'!$13:$13</definedName>
    <definedName name="_xlnm.Print_Titles" localSheetId="29">'Su722'!$13:$13</definedName>
    <definedName name="_xlnm.Print_Titles" localSheetId="30">'Su812'!$13:$13</definedName>
    <definedName name="_xlnm.Print_Titles" localSheetId="31">'Su831'!$13:$13</definedName>
    <definedName name="_xlnm.Print_Titles" localSheetId="32">'Su834'!$13:$13</definedName>
    <definedName name="_xlnm.Print_Titles" localSheetId="41">'su999'!#REF!</definedName>
    <definedName name="_xlnm.Print_Titles" localSheetId="39">unplaced!#REF!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2" l="1"/>
  <c r="I35" i="42"/>
  <c r="H35" i="42"/>
  <c r="C35" i="42"/>
  <c r="G7" i="43"/>
  <c r="B7" i="43"/>
  <c r="G3" i="43"/>
  <c r="B3" i="43"/>
  <c r="B3" i="45"/>
  <c r="X36" i="42"/>
  <c r="I3" i="40"/>
  <c r="C3" i="40"/>
  <c r="B11" i="41"/>
  <c r="E11" i="41" s="1"/>
  <c r="B11" i="40"/>
  <c r="E11" i="40" s="1"/>
  <c r="B11" i="39"/>
  <c r="E11" i="39" s="1"/>
  <c r="B11" i="27"/>
  <c r="E11" i="27" s="1"/>
  <c r="B11" i="26"/>
  <c r="E11" i="26" s="1"/>
  <c r="B11" i="23"/>
  <c r="E11" i="23" s="1"/>
  <c r="B11" i="31"/>
  <c r="E11" i="31" s="1"/>
  <c r="B11" i="30"/>
  <c r="E11" i="30" s="1"/>
  <c r="B11" i="29"/>
  <c r="E11" i="29" s="1"/>
  <c r="B11" i="28"/>
  <c r="E11" i="28" s="1"/>
  <c r="B11" i="38"/>
  <c r="E11" i="38" s="1"/>
  <c r="B11" i="37"/>
  <c r="E11" i="37" s="1"/>
  <c r="B11" i="36"/>
  <c r="E11" i="36" s="1"/>
  <c r="B11" i="35"/>
  <c r="E11" i="35" s="1"/>
  <c r="B11" i="34"/>
  <c r="E11" i="34" s="1"/>
  <c r="B11" i="15"/>
  <c r="D11" i="15" s="1"/>
  <c r="W5" i="42" s="1"/>
  <c r="B11" i="32"/>
  <c r="B11" i="17"/>
  <c r="E11" i="17" s="1"/>
  <c r="B11" i="13"/>
  <c r="E11" i="13" s="1"/>
  <c r="B11" i="16"/>
  <c r="E11" i="16" s="1"/>
  <c r="B11" i="24"/>
  <c r="E11" i="24" s="1"/>
  <c r="B11" i="20"/>
  <c r="E11" i="20" s="1"/>
  <c r="B11" i="12"/>
  <c r="E11" i="12" s="1"/>
  <c r="B11" i="21"/>
  <c r="E11" i="21" s="1"/>
  <c r="B11" i="22"/>
  <c r="E11" i="22" s="1"/>
  <c r="B11" i="25"/>
  <c r="E11" i="25" s="1"/>
  <c r="B11" i="1"/>
  <c r="E11" i="1" s="1"/>
  <c r="B11" i="11"/>
  <c r="E11" i="11" s="1"/>
  <c r="B11" i="19"/>
  <c r="E11" i="19" s="1"/>
  <c r="B11" i="18"/>
  <c r="E11" i="18" s="1"/>
  <c r="E11" i="15" l="1"/>
  <c r="L38" i="18"/>
  <c r="J38" i="18"/>
  <c r="K38" i="18" s="1"/>
  <c r="L43" i="29"/>
  <c r="L19" i="13"/>
  <c r="P36" i="42"/>
  <c r="Q36" i="42"/>
  <c r="K36" i="42"/>
  <c r="E36" i="42"/>
  <c r="I36" i="42"/>
  <c r="C36" i="42"/>
  <c r="O36" i="42" s="1"/>
  <c r="C11" i="45"/>
  <c r="D11" i="45" s="1"/>
  <c r="L7" i="45"/>
  <c r="H7" i="45"/>
  <c r="I75" i="42" s="1"/>
  <c r="G7" i="45"/>
  <c r="J7" i="45" s="1"/>
  <c r="C7" i="45"/>
  <c r="C75" i="42" s="1"/>
  <c r="O75" i="42" s="1"/>
  <c r="B7" i="45"/>
  <c r="E7" i="45" s="1"/>
  <c r="I6" i="45"/>
  <c r="D6" i="45"/>
  <c r="L3" i="45"/>
  <c r="G3" i="45"/>
  <c r="J3" i="45" s="1"/>
  <c r="I2" i="45"/>
  <c r="B2" i="45"/>
  <c r="G2" i="45" s="1"/>
  <c r="J74" i="42"/>
  <c r="C11" i="44"/>
  <c r="D11" i="44" s="1"/>
  <c r="L7" i="44"/>
  <c r="H7" i="44"/>
  <c r="I76" i="42" s="1"/>
  <c r="G7" i="44"/>
  <c r="C7" i="44"/>
  <c r="C76" i="42" s="1"/>
  <c r="O76" i="42" s="1"/>
  <c r="B7" i="44"/>
  <c r="I6" i="44"/>
  <c r="D6" i="44"/>
  <c r="L3" i="44"/>
  <c r="G3" i="44"/>
  <c r="J3" i="44" s="1"/>
  <c r="B3" i="44"/>
  <c r="I2" i="44"/>
  <c r="B2" i="44"/>
  <c r="G2" i="44" s="1"/>
  <c r="C11" i="43"/>
  <c r="D11" i="43" s="1"/>
  <c r="L7" i="43"/>
  <c r="H7" i="43"/>
  <c r="J7" i="43"/>
  <c r="C7" i="43"/>
  <c r="C74" i="42" s="1"/>
  <c r="I6" i="43"/>
  <c r="D6" i="43"/>
  <c r="L3" i="43"/>
  <c r="H3" i="43"/>
  <c r="J3" i="43"/>
  <c r="C3" i="43"/>
  <c r="E3" i="43"/>
  <c r="I2" i="43"/>
  <c r="B2" i="43"/>
  <c r="G2" i="43" s="1"/>
  <c r="E74" i="42"/>
  <c r="K74" i="42"/>
  <c r="P74" i="42"/>
  <c r="Q74" i="42"/>
  <c r="I7" i="14"/>
  <c r="I7" i="15"/>
  <c r="I7" i="21"/>
  <c r="I7" i="19"/>
  <c r="I7" i="34"/>
  <c r="I7" i="38"/>
  <c r="I7" i="29"/>
  <c r="I7" i="23"/>
  <c r="I7" i="40"/>
  <c r="C7" i="14"/>
  <c r="C7" i="15"/>
  <c r="I7" i="1"/>
  <c r="I7" i="25"/>
  <c r="I7" i="22"/>
  <c r="I7" i="18"/>
  <c r="I7" i="12"/>
  <c r="I7" i="20"/>
  <c r="I7" i="24"/>
  <c r="I7" i="16"/>
  <c r="I7" i="13"/>
  <c r="I7" i="17"/>
  <c r="I7" i="32"/>
  <c r="I7" i="33"/>
  <c r="I7" i="35"/>
  <c r="I7" i="36"/>
  <c r="I7" i="37"/>
  <c r="I7" i="28"/>
  <c r="I7" i="30"/>
  <c r="I7" i="31"/>
  <c r="I7" i="26"/>
  <c r="I7" i="27"/>
  <c r="I7" i="39"/>
  <c r="I7" i="41"/>
  <c r="I7" i="11"/>
  <c r="C7" i="1"/>
  <c r="C7" i="25"/>
  <c r="C7" i="22"/>
  <c r="C7" i="21"/>
  <c r="C7" i="19"/>
  <c r="C7" i="18"/>
  <c r="C7" i="12"/>
  <c r="C7" i="20"/>
  <c r="C7" i="24"/>
  <c r="C7" i="16"/>
  <c r="C7" i="13"/>
  <c r="C7" i="17"/>
  <c r="C7" i="32"/>
  <c r="C7" i="33"/>
  <c r="C7" i="34"/>
  <c r="C7" i="35"/>
  <c r="C7" i="36"/>
  <c r="C7" i="37"/>
  <c r="C7" i="38"/>
  <c r="C7" i="28"/>
  <c r="C7" i="29"/>
  <c r="C7" i="30"/>
  <c r="C7" i="31"/>
  <c r="C7" i="23"/>
  <c r="C7" i="26"/>
  <c r="C7" i="27"/>
  <c r="C7" i="39"/>
  <c r="C7" i="40"/>
  <c r="C7" i="41"/>
  <c r="C7" i="11"/>
  <c r="I3" i="14"/>
  <c r="I3" i="15"/>
  <c r="I3" i="1"/>
  <c r="I3" i="25"/>
  <c r="I3" i="22"/>
  <c r="I3" i="21"/>
  <c r="I3" i="19"/>
  <c r="I3" i="18"/>
  <c r="I3" i="12"/>
  <c r="I3" i="20"/>
  <c r="I3" i="24"/>
  <c r="I3" i="16"/>
  <c r="I3" i="13"/>
  <c r="I3" i="17"/>
  <c r="I3" i="32"/>
  <c r="I3" i="33"/>
  <c r="I3" i="34"/>
  <c r="I3" i="35"/>
  <c r="I3" i="36"/>
  <c r="I3" i="37"/>
  <c r="I3" i="38"/>
  <c r="I3" i="28"/>
  <c r="I3" i="29"/>
  <c r="I3" i="30"/>
  <c r="I3" i="31"/>
  <c r="I3" i="23"/>
  <c r="I3" i="26"/>
  <c r="I3" i="27"/>
  <c r="I3" i="39"/>
  <c r="I3" i="41"/>
  <c r="I3" i="11"/>
  <c r="C3" i="14"/>
  <c r="C3" i="15"/>
  <c r="C3" i="1"/>
  <c r="C3" i="25"/>
  <c r="C3" i="22"/>
  <c r="C3" i="21"/>
  <c r="C3" i="19"/>
  <c r="C3" i="18"/>
  <c r="C3" i="12"/>
  <c r="C3" i="20"/>
  <c r="C3" i="24"/>
  <c r="C3" i="16"/>
  <c r="C3" i="13"/>
  <c r="C3" i="17"/>
  <c r="C3" i="32"/>
  <c r="C3" i="33"/>
  <c r="C3" i="34"/>
  <c r="C3" i="35"/>
  <c r="C3" i="36"/>
  <c r="C3" i="37"/>
  <c r="C3" i="38"/>
  <c r="C3" i="28"/>
  <c r="C3" i="29"/>
  <c r="C3" i="30"/>
  <c r="C3" i="31"/>
  <c r="C3" i="23"/>
  <c r="C3" i="26"/>
  <c r="C3" i="27"/>
  <c r="C3" i="39"/>
  <c r="C3" i="41"/>
  <c r="C3" i="11"/>
  <c r="J32" i="1"/>
  <c r="J34" i="1"/>
  <c r="K34" i="1" s="1"/>
  <c r="J35" i="1"/>
  <c r="J37" i="1"/>
  <c r="J38" i="1"/>
  <c r="K38" i="1" s="1"/>
  <c r="J42" i="1"/>
  <c r="K42" i="1" s="1"/>
  <c r="J46" i="1"/>
  <c r="J47" i="1"/>
  <c r="L48" i="1"/>
  <c r="L47" i="1"/>
  <c r="L46" i="1"/>
  <c r="L45" i="1"/>
  <c r="L43" i="1"/>
  <c r="L41" i="1"/>
  <c r="L40" i="1"/>
  <c r="L39" i="1"/>
  <c r="L37" i="1"/>
  <c r="L35" i="1"/>
  <c r="L33" i="1"/>
  <c r="L32" i="1"/>
  <c r="L31" i="1"/>
  <c r="E7" i="44" l="1"/>
  <c r="B76" i="42"/>
  <c r="J7" i="44"/>
  <c r="H76" i="42"/>
  <c r="E3" i="44"/>
  <c r="B35" i="42"/>
  <c r="N35" i="42" s="1"/>
  <c r="I74" i="42"/>
  <c r="M3" i="45"/>
  <c r="N3" i="45" s="1"/>
  <c r="B36" i="42"/>
  <c r="H36" i="42"/>
  <c r="L36" i="42" s="1"/>
  <c r="B74" i="42"/>
  <c r="M7" i="43"/>
  <c r="N7" i="43" s="1"/>
  <c r="H74" i="42"/>
  <c r="L74" i="42" s="1"/>
  <c r="B75" i="42"/>
  <c r="H75" i="42"/>
  <c r="L75" i="42" s="1"/>
  <c r="G6" i="44"/>
  <c r="E3" i="45"/>
  <c r="G6" i="45"/>
  <c r="B6" i="45"/>
  <c r="M7" i="45"/>
  <c r="N7" i="45" s="1"/>
  <c r="M7" i="44"/>
  <c r="N7" i="44" s="1"/>
  <c r="M3" i="44"/>
  <c r="N3" i="44" s="1"/>
  <c r="B6" i="44"/>
  <c r="M3" i="43"/>
  <c r="N3" i="43" s="1"/>
  <c r="G6" i="43"/>
  <c r="E7" i="43"/>
  <c r="B6" i="43"/>
  <c r="K47" i="1"/>
  <c r="L38" i="1"/>
  <c r="K37" i="1"/>
  <c r="K32" i="1"/>
  <c r="L44" i="1"/>
  <c r="L36" i="1"/>
  <c r="K35" i="1"/>
  <c r="K46" i="1"/>
  <c r="L42" i="1"/>
  <c r="L34" i="1"/>
  <c r="H7" i="1"/>
  <c r="L7" i="1" s="1"/>
  <c r="K13" i="42"/>
  <c r="K14" i="42"/>
  <c r="J13" i="11"/>
  <c r="J13" i="14"/>
  <c r="J13" i="15"/>
  <c r="J13" i="1"/>
  <c r="J13" i="25"/>
  <c r="J13" i="22"/>
  <c r="J13" i="21"/>
  <c r="J13" i="19"/>
  <c r="J13" i="18"/>
  <c r="J13" i="12"/>
  <c r="J13" i="20"/>
  <c r="J13" i="24"/>
  <c r="J13" i="16"/>
  <c r="J13" i="13"/>
  <c r="J13" i="17"/>
  <c r="J13" i="32"/>
  <c r="J13" i="33"/>
  <c r="J13" i="34"/>
  <c r="J13" i="35"/>
  <c r="J13" i="36"/>
  <c r="J13" i="38"/>
  <c r="J13" i="28"/>
  <c r="J13" i="29"/>
  <c r="J13" i="30"/>
  <c r="J13" i="31"/>
  <c r="J13" i="23"/>
  <c r="J13" i="26"/>
  <c r="J13" i="27"/>
  <c r="J13" i="39"/>
  <c r="J13" i="40"/>
  <c r="J13" i="41"/>
  <c r="J13" i="10"/>
  <c r="J13" i="37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14" i="41"/>
  <c r="J15" i="40"/>
  <c r="J16" i="40"/>
  <c r="J17" i="40"/>
  <c r="J18" i="40"/>
  <c r="J19" i="40"/>
  <c r="J20" i="40"/>
  <c r="J22" i="40"/>
  <c r="J23" i="40"/>
  <c r="J24" i="40"/>
  <c r="J14" i="40"/>
  <c r="J15" i="39"/>
  <c r="J18" i="39"/>
  <c r="J20" i="39"/>
  <c r="J21" i="39"/>
  <c r="J28" i="39"/>
  <c r="J32" i="39"/>
  <c r="J35" i="39"/>
  <c r="J43" i="39"/>
  <c r="J45" i="39"/>
  <c r="J49" i="39"/>
  <c r="J50" i="39"/>
  <c r="J55" i="39"/>
  <c r="J14" i="39"/>
  <c r="J15" i="27"/>
  <c r="J16" i="27"/>
  <c r="J18" i="27"/>
  <c r="J19" i="27"/>
  <c r="J20" i="27"/>
  <c r="J22" i="27"/>
  <c r="J23" i="27"/>
  <c r="J25" i="27"/>
  <c r="J26" i="27"/>
  <c r="J29" i="27"/>
  <c r="J15" i="26"/>
  <c r="J17" i="26"/>
  <c r="J18" i="26"/>
  <c r="J19" i="26"/>
  <c r="J22" i="26"/>
  <c r="J23" i="26"/>
  <c r="J25" i="26"/>
  <c r="J27" i="26"/>
  <c r="J25" i="23"/>
  <c r="J26" i="23"/>
  <c r="J30" i="23"/>
  <c r="J31" i="23"/>
  <c r="J37" i="23"/>
  <c r="J42" i="23"/>
  <c r="J45" i="23"/>
  <c r="J48" i="23"/>
  <c r="J54" i="23"/>
  <c r="J14" i="23"/>
  <c r="J18" i="31"/>
  <c r="J22" i="31"/>
  <c r="J23" i="31"/>
  <c r="J32" i="31"/>
  <c r="J33" i="31"/>
  <c r="J34" i="31"/>
  <c r="J39" i="31"/>
  <c r="J40" i="31"/>
  <c r="J44" i="31"/>
  <c r="J48" i="31"/>
  <c r="J14" i="31"/>
  <c r="J19" i="30"/>
  <c r="J20" i="30"/>
  <c r="J21" i="30"/>
  <c r="J29" i="30"/>
  <c r="J31" i="30"/>
  <c r="J32" i="30"/>
  <c r="J33" i="30"/>
  <c r="J37" i="30"/>
  <c r="J15" i="29"/>
  <c r="J22" i="29"/>
  <c r="J28" i="29"/>
  <c r="J29" i="29"/>
  <c r="J30" i="29"/>
  <c r="J36" i="29"/>
  <c r="J40" i="29"/>
  <c r="J16" i="28"/>
  <c r="J17" i="28"/>
  <c r="J20" i="28"/>
  <c r="J27" i="28"/>
  <c r="J28" i="28"/>
  <c r="J31" i="28"/>
  <c r="J32" i="28"/>
  <c r="J33" i="28"/>
  <c r="J34" i="28"/>
  <c r="J35" i="28"/>
  <c r="J36" i="28"/>
  <c r="J39" i="28"/>
  <c r="J15" i="38"/>
  <c r="J16" i="38"/>
  <c r="J17" i="38"/>
  <c r="J19" i="38"/>
  <c r="J21" i="38"/>
  <c r="J22" i="38"/>
  <c r="J24" i="38"/>
  <c r="J26" i="38"/>
  <c r="J29" i="38"/>
  <c r="J34" i="38"/>
  <c r="J15" i="37"/>
  <c r="J16" i="37"/>
  <c r="J17" i="37"/>
  <c r="J19" i="37"/>
  <c r="J20" i="37"/>
  <c r="J23" i="37"/>
  <c r="J24" i="37"/>
  <c r="J28" i="37"/>
  <c r="J29" i="37"/>
  <c r="J32" i="37"/>
  <c r="J34" i="37"/>
  <c r="J35" i="37"/>
  <c r="J36" i="37"/>
  <c r="J37" i="37"/>
  <c r="J38" i="37"/>
  <c r="J17" i="36"/>
  <c r="J18" i="36"/>
  <c r="J19" i="36"/>
  <c r="J20" i="36"/>
  <c r="J14" i="36"/>
  <c r="J22" i="35"/>
  <c r="J26" i="35"/>
  <c r="J27" i="35"/>
  <c r="J28" i="35"/>
  <c r="J29" i="35"/>
  <c r="J30" i="35"/>
  <c r="J47" i="35"/>
  <c r="J54" i="35"/>
  <c r="J55" i="35"/>
  <c r="J16" i="34"/>
  <c r="J18" i="34"/>
  <c r="J19" i="34"/>
  <c r="J23" i="34"/>
  <c r="J24" i="34"/>
  <c r="J25" i="34"/>
  <c r="J26" i="34"/>
  <c r="J27" i="34"/>
  <c r="J28" i="34"/>
  <c r="J29" i="34"/>
  <c r="J14" i="34"/>
  <c r="J20" i="33"/>
  <c r="J21" i="33"/>
  <c r="J22" i="33"/>
  <c r="J28" i="33"/>
  <c r="J29" i="33"/>
  <c r="J31" i="33"/>
  <c r="J33" i="33"/>
  <c r="J15" i="32"/>
  <c r="J20" i="32"/>
  <c r="J22" i="32"/>
  <c r="J17" i="17"/>
  <c r="J21" i="17"/>
  <c r="J22" i="17"/>
  <c r="J24" i="17"/>
  <c r="J32" i="17"/>
  <c r="J34" i="17"/>
  <c r="J39" i="17"/>
  <c r="J41" i="17"/>
  <c r="J44" i="17"/>
  <c r="J45" i="17"/>
  <c r="J16" i="16"/>
  <c r="J21" i="16"/>
  <c r="J22" i="16"/>
  <c r="J23" i="16"/>
  <c r="J30" i="16"/>
  <c r="J31" i="16"/>
  <c r="J33" i="16"/>
  <c r="J37" i="16"/>
  <c r="J21" i="24"/>
  <c r="J27" i="24"/>
  <c r="J29" i="24"/>
  <c r="J35" i="24"/>
  <c r="J39" i="24"/>
  <c r="J46" i="24"/>
  <c r="J47" i="24"/>
  <c r="L59" i="20"/>
  <c r="L60" i="20"/>
  <c r="L61" i="20"/>
  <c r="L62" i="20"/>
  <c r="L63" i="20"/>
  <c r="L64" i="20"/>
  <c r="L65" i="20"/>
  <c r="L66" i="20"/>
  <c r="K59" i="20"/>
  <c r="K60" i="20"/>
  <c r="K61" i="20"/>
  <c r="K62" i="20"/>
  <c r="K63" i="20"/>
  <c r="K64" i="20"/>
  <c r="K65" i="20"/>
  <c r="K66" i="20"/>
  <c r="L58" i="18"/>
  <c r="L59" i="18"/>
  <c r="L60" i="18"/>
  <c r="L61" i="18"/>
  <c r="J15" i="18"/>
  <c r="J16" i="18"/>
  <c r="J19" i="18"/>
  <c r="J24" i="18"/>
  <c r="J36" i="18"/>
  <c r="J42" i="18"/>
  <c r="J43" i="18"/>
  <c r="J45" i="18"/>
  <c r="J18" i="19"/>
  <c r="J23" i="19"/>
  <c r="J25" i="19"/>
  <c r="J27" i="19"/>
  <c r="J28" i="19"/>
  <c r="J29" i="19"/>
  <c r="J37" i="19"/>
  <c r="J46" i="19"/>
  <c r="J16" i="21"/>
  <c r="J20" i="21"/>
  <c r="J21" i="21"/>
  <c r="J15" i="22"/>
  <c r="J15" i="25"/>
  <c r="J24" i="25"/>
  <c r="J25" i="25"/>
  <c r="J29" i="25"/>
  <c r="J15" i="1"/>
  <c r="J17" i="1"/>
  <c r="J22" i="1"/>
  <c r="J26" i="1"/>
  <c r="J30" i="1"/>
  <c r="J30" i="15"/>
  <c r="N76" i="42" l="1"/>
  <c r="O74" i="42"/>
  <c r="F36" i="42"/>
  <c r="N36" i="42"/>
  <c r="R36" i="42" s="1"/>
  <c r="F75" i="42"/>
  <c r="N75" i="42"/>
  <c r="R75" i="42" s="1"/>
  <c r="F74" i="42"/>
  <c r="N74" i="42"/>
  <c r="R74" i="42" s="1"/>
  <c r="L22" i="22"/>
  <c r="L21" i="22"/>
  <c r="L20" i="22"/>
  <c r="L19" i="22"/>
  <c r="L18" i="22"/>
  <c r="L17" i="22"/>
  <c r="L16" i="22"/>
  <c r="L15" i="22"/>
  <c r="L14" i="22"/>
  <c r="M43" i="41"/>
  <c r="L43" i="41"/>
  <c r="M42" i="41"/>
  <c r="L42" i="41"/>
  <c r="M41" i="41"/>
  <c r="L41" i="41"/>
  <c r="M40" i="41"/>
  <c r="L40" i="41"/>
  <c r="M39" i="41"/>
  <c r="L39" i="41"/>
  <c r="M38" i="41"/>
  <c r="L38" i="41"/>
  <c r="M37" i="41"/>
  <c r="L37" i="41"/>
  <c r="M36" i="41"/>
  <c r="L36" i="41"/>
  <c r="M35" i="41"/>
  <c r="L35" i="41"/>
  <c r="M34" i="41"/>
  <c r="L34" i="41"/>
  <c r="M33" i="41"/>
  <c r="L33" i="41"/>
  <c r="M32" i="41"/>
  <c r="L32" i="41"/>
  <c r="M31" i="41"/>
  <c r="L31" i="41"/>
  <c r="M30" i="41"/>
  <c r="L30" i="41"/>
  <c r="M29" i="41"/>
  <c r="L29" i="41"/>
  <c r="M28" i="41"/>
  <c r="L28" i="41"/>
  <c r="M27" i="41"/>
  <c r="L27" i="41"/>
  <c r="M26" i="41"/>
  <c r="L26" i="41"/>
  <c r="M25" i="41"/>
  <c r="L25" i="41"/>
  <c r="M24" i="41"/>
  <c r="L24" i="41"/>
  <c r="M23" i="41"/>
  <c r="L23" i="41"/>
  <c r="M22" i="41"/>
  <c r="L22" i="41"/>
  <c r="M21" i="41"/>
  <c r="L21" i="41"/>
  <c r="M20" i="41"/>
  <c r="L20" i="41"/>
  <c r="M19" i="41"/>
  <c r="L19" i="41"/>
  <c r="M18" i="41"/>
  <c r="L18" i="41"/>
  <c r="M17" i="41"/>
  <c r="L17" i="41"/>
  <c r="M16" i="41"/>
  <c r="L16" i="41"/>
  <c r="M15" i="41"/>
  <c r="L15" i="41"/>
  <c r="M14" i="41"/>
  <c r="L14" i="41"/>
  <c r="L24" i="40"/>
  <c r="K24" i="40"/>
  <c r="L23" i="40"/>
  <c r="K23" i="40"/>
  <c r="L22" i="40"/>
  <c r="K22" i="40"/>
  <c r="L21" i="40"/>
  <c r="L20" i="40"/>
  <c r="K20" i="40"/>
  <c r="L19" i="40"/>
  <c r="K19" i="40"/>
  <c r="L18" i="40"/>
  <c r="K18" i="40"/>
  <c r="L17" i="40"/>
  <c r="K17" i="40"/>
  <c r="L16" i="40"/>
  <c r="K16" i="40"/>
  <c r="L15" i="40"/>
  <c r="K15" i="40"/>
  <c r="L14" i="40"/>
  <c r="K14" i="40"/>
  <c r="L57" i="39"/>
  <c r="L56" i="39"/>
  <c r="L55" i="39"/>
  <c r="K55" i="39"/>
  <c r="L54" i="39"/>
  <c r="L53" i="39"/>
  <c r="L52" i="39"/>
  <c r="L51" i="39"/>
  <c r="L50" i="39"/>
  <c r="K50" i="39"/>
  <c r="L49" i="39"/>
  <c r="K49" i="39"/>
  <c r="L48" i="39"/>
  <c r="L47" i="39"/>
  <c r="L46" i="39"/>
  <c r="L45" i="39"/>
  <c r="K45" i="39"/>
  <c r="L44" i="39"/>
  <c r="L43" i="39"/>
  <c r="K43" i="39"/>
  <c r="L42" i="39"/>
  <c r="L41" i="39"/>
  <c r="L40" i="39"/>
  <c r="L39" i="39"/>
  <c r="L38" i="39"/>
  <c r="L37" i="39"/>
  <c r="L36" i="39"/>
  <c r="L35" i="39"/>
  <c r="K35" i="39"/>
  <c r="L34" i="39"/>
  <c r="L33" i="39"/>
  <c r="L32" i="39"/>
  <c r="K32" i="39"/>
  <c r="L31" i="39"/>
  <c r="L30" i="39"/>
  <c r="L29" i="39"/>
  <c r="L28" i="39"/>
  <c r="K28" i="39"/>
  <c r="L27" i="39"/>
  <c r="L26" i="39"/>
  <c r="L25" i="39"/>
  <c r="L24" i="39"/>
  <c r="L23" i="39"/>
  <c r="L22" i="39"/>
  <c r="L21" i="39"/>
  <c r="K21" i="39"/>
  <c r="L20" i="39"/>
  <c r="K20" i="39"/>
  <c r="L19" i="39"/>
  <c r="L18" i="39"/>
  <c r="K18" i="39"/>
  <c r="L17" i="39"/>
  <c r="L16" i="39"/>
  <c r="L15" i="39"/>
  <c r="K15" i="39"/>
  <c r="L14" i="39"/>
  <c r="K14" i="39"/>
  <c r="L30" i="27"/>
  <c r="L29" i="27"/>
  <c r="K29" i="27"/>
  <c r="L28" i="27"/>
  <c r="L27" i="27"/>
  <c r="L26" i="27"/>
  <c r="K26" i="27"/>
  <c r="L25" i="27"/>
  <c r="K25" i="27"/>
  <c r="L24" i="27"/>
  <c r="L23" i="27"/>
  <c r="K23" i="27"/>
  <c r="L22" i="27"/>
  <c r="K22" i="27"/>
  <c r="L21" i="27"/>
  <c r="L20" i="27"/>
  <c r="K20" i="27"/>
  <c r="L19" i="27"/>
  <c r="K19" i="27"/>
  <c r="L18" i="27"/>
  <c r="K18" i="27"/>
  <c r="L17" i="27"/>
  <c r="L16" i="27"/>
  <c r="K16" i="27"/>
  <c r="L15" i="27"/>
  <c r="K15" i="27"/>
  <c r="L14" i="27"/>
  <c r="L27" i="26"/>
  <c r="K27" i="26"/>
  <c r="L26" i="26"/>
  <c r="L25" i="26"/>
  <c r="K25" i="26"/>
  <c r="L24" i="26"/>
  <c r="L23" i="26"/>
  <c r="K23" i="26"/>
  <c r="L22" i="26"/>
  <c r="K22" i="26"/>
  <c r="L21" i="26"/>
  <c r="L20" i="26"/>
  <c r="L19" i="26"/>
  <c r="K19" i="26"/>
  <c r="L18" i="26"/>
  <c r="K18" i="26"/>
  <c r="L17" i="26"/>
  <c r="K17" i="26"/>
  <c r="L16" i="26"/>
  <c r="L15" i="26"/>
  <c r="K15" i="26"/>
  <c r="L14" i="26"/>
  <c r="L59" i="23"/>
  <c r="L58" i="23"/>
  <c r="L57" i="23"/>
  <c r="L56" i="23"/>
  <c r="L55" i="23"/>
  <c r="L54" i="23"/>
  <c r="K54" i="23"/>
  <c r="L53" i="23"/>
  <c r="L52" i="23"/>
  <c r="L51" i="23"/>
  <c r="L50" i="23"/>
  <c r="L49" i="23"/>
  <c r="L48" i="23"/>
  <c r="K48" i="23"/>
  <c r="L47" i="23"/>
  <c r="L46" i="23"/>
  <c r="L45" i="23"/>
  <c r="K45" i="23"/>
  <c r="L44" i="23"/>
  <c r="L43" i="23"/>
  <c r="L42" i="23"/>
  <c r="K42" i="23"/>
  <c r="L41" i="23"/>
  <c r="L40" i="23"/>
  <c r="L39" i="23"/>
  <c r="L38" i="23"/>
  <c r="L37" i="23"/>
  <c r="K37" i="23"/>
  <c r="L36" i="23"/>
  <c r="L35" i="23"/>
  <c r="L34" i="23"/>
  <c r="L33" i="23"/>
  <c r="L32" i="23"/>
  <c r="L31" i="23"/>
  <c r="K31" i="23"/>
  <c r="L30" i="23"/>
  <c r="K30" i="23"/>
  <c r="L29" i="23"/>
  <c r="L28" i="23"/>
  <c r="L27" i="23"/>
  <c r="L26" i="23"/>
  <c r="K26" i="23"/>
  <c r="L25" i="23"/>
  <c r="K25" i="23"/>
  <c r="L24" i="23"/>
  <c r="L23" i="23"/>
  <c r="L22" i="23"/>
  <c r="L21" i="23"/>
  <c r="L20" i="23"/>
  <c r="L19" i="23"/>
  <c r="L18" i="23"/>
  <c r="L17" i="23"/>
  <c r="L16" i="23"/>
  <c r="L15" i="23"/>
  <c r="L14" i="23"/>
  <c r="K14" i="23"/>
  <c r="L48" i="31"/>
  <c r="K48" i="31"/>
  <c r="L47" i="31"/>
  <c r="L46" i="31"/>
  <c r="L45" i="31"/>
  <c r="L44" i="31"/>
  <c r="K44" i="31"/>
  <c r="L43" i="31"/>
  <c r="L42" i="31"/>
  <c r="L41" i="31"/>
  <c r="L40" i="31"/>
  <c r="K40" i="31"/>
  <c r="L39" i="31"/>
  <c r="K39" i="31"/>
  <c r="L38" i="31"/>
  <c r="L37" i="31"/>
  <c r="L36" i="31"/>
  <c r="L35" i="31"/>
  <c r="L34" i="31"/>
  <c r="K34" i="31"/>
  <c r="L33" i="31"/>
  <c r="K33" i="31"/>
  <c r="L32" i="31"/>
  <c r="K32" i="31"/>
  <c r="L31" i="31"/>
  <c r="L30" i="31"/>
  <c r="L29" i="31"/>
  <c r="L28" i="31"/>
  <c r="L27" i="31"/>
  <c r="L26" i="31"/>
  <c r="L25" i="31"/>
  <c r="L24" i="31"/>
  <c r="L23" i="31"/>
  <c r="K23" i="31"/>
  <c r="L22" i="31"/>
  <c r="K22" i="31"/>
  <c r="L21" i="31"/>
  <c r="L20" i="31"/>
  <c r="L19" i="31"/>
  <c r="L18" i="31"/>
  <c r="K18" i="31"/>
  <c r="L17" i="31"/>
  <c r="L16" i="31"/>
  <c r="L15" i="31"/>
  <c r="L14" i="31"/>
  <c r="K14" i="31"/>
  <c r="L39" i="30"/>
  <c r="L38" i="30"/>
  <c r="L37" i="30"/>
  <c r="K37" i="30"/>
  <c r="L36" i="30"/>
  <c r="L35" i="30"/>
  <c r="L34" i="30"/>
  <c r="L33" i="30"/>
  <c r="K33" i="30"/>
  <c r="L32" i="30"/>
  <c r="K32" i="30"/>
  <c r="L31" i="30"/>
  <c r="K31" i="30"/>
  <c r="L30" i="30"/>
  <c r="L29" i="30"/>
  <c r="K29" i="30"/>
  <c r="L28" i="30"/>
  <c r="L27" i="30"/>
  <c r="L26" i="30"/>
  <c r="L25" i="30"/>
  <c r="L24" i="30"/>
  <c r="L23" i="30"/>
  <c r="L22" i="30"/>
  <c r="L21" i="30"/>
  <c r="K21" i="30"/>
  <c r="L20" i="30"/>
  <c r="K20" i="30"/>
  <c r="L19" i="30"/>
  <c r="K19" i="30"/>
  <c r="L18" i="30"/>
  <c r="L17" i="30"/>
  <c r="L16" i="30"/>
  <c r="L15" i="30"/>
  <c r="L14" i="30"/>
  <c r="L42" i="29"/>
  <c r="L41" i="29"/>
  <c r="L40" i="29"/>
  <c r="K40" i="29"/>
  <c r="L39" i="29"/>
  <c r="L38" i="29"/>
  <c r="L37" i="29"/>
  <c r="L36" i="29"/>
  <c r="K36" i="29"/>
  <c r="L35" i="29"/>
  <c r="L34" i="29"/>
  <c r="L33" i="29"/>
  <c r="L32" i="29"/>
  <c r="L31" i="29"/>
  <c r="L30" i="29"/>
  <c r="K30" i="29"/>
  <c r="L29" i="29"/>
  <c r="K29" i="29"/>
  <c r="L28" i="29"/>
  <c r="K28" i="29"/>
  <c r="L27" i="29"/>
  <c r="L26" i="29"/>
  <c r="L25" i="29"/>
  <c r="L24" i="29"/>
  <c r="L23" i="29"/>
  <c r="L22" i="29"/>
  <c r="K22" i="29"/>
  <c r="L21" i="29"/>
  <c r="L20" i="29"/>
  <c r="L19" i="29"/>
  <c r="L18" i="29"/>
  <c r="L17" i="29"/>
  <c r="L16" i="29"/>
  <c r="L15" i="29"/>
  <c r="K15" i="29"/>
  <c r="L14" i="29"/>
  <c r="L39" i="28"/>
  <c r="K39" i="28"/>
  <c r="L38" i="28"/>
  <c r="L37" i="28"/>
  <c r="L36" i="28"/>
  <c r="K36" i="28"/>
  <c r="L35" i="28"/>
  <c r="K35" i="28"/>
  <c r="L34" i="28"/>
  <c r="K34" i="28"/>
  <c r="L33" i="28"/>
  <c r="K33" i="28"/>
  <c r="L32" i="28"/>
  <c r="K32" i="28"/>
  <c r="L31" i="28"/>
  <c r="K31" i="28"/>
  <c r="L30" i="28"/>
  <c r="L29" i="28"/>
  <c r="L28" i="28"/>
  <c r="K28" i="28"/>
  <c r="L27" i="28"/>
  <c r="K27" i="28"/>
  <c r="L26" i="28"/>
  <c r="L25" i="28"/>
  <c r="L24" i="28"/>
  <c r="L23" i="28"/>
  <c r="L22" i="28"/>
  <c r="L21" i="28"/>
  <c r="L20" i="28"/>
  <c r="K20" i="28"/>
  <c r="L19" i="28"/>
  <c r="L18" i="28"/>
  <c r="L17" i="28"/>
  <c r="K17" i="28"/>
  <c r="L16" i="28"/>
  <c r="K16" i="28"/>
  <c r="L15" i="28"/>
  <c r="L14" i="28"/>
  <c r="L35" i="38"/>
  <c r="L34" i="38"/>
  <c r="K34" i="38"/>
  <c r="L33" i="38"/>
  <c r="L32" i="38"/>
  <c r="L31" i="38"/>
  <c r="L30" i="38"/>
  <c r="L29" i="38"/>
  <c r="K29" i="38"/>
  <c r="L28" i="38"/>
  <c r="L27" i="38"/>
  <c r="L26" i="38"/>
  <c r="K26" i="38"/>
  <c r="L25" i="38"/>
  <c r="L24" i="38"/>
  <c r="K24" i="38"/>
  <c r="L23" i="38"/>
  <c r="L22" i="38"/>
  <c r="K22" i="38"/>
  <c r="L21" i="38"/>
  <c r="K21" i="38"/>
  <c r="L20" i="38"/>
  <c r="L19" i="38"/>
  <c r="K19" i="38"/>
  <c r="L18" i="38"/>
  <c r="L17" i="38"/>
  <c r="K17" i="38"/>
  <c r="L16" i="38"/>
  <c r="K16" i="38"/>
  <c r="L15" i="38"/>
  <c r="K15" i="38"/>
  <c r="L14" i="38"/>
  <c r="L38" i="37"/>
  <c r="K38" i="37"/>
  <c r="L37" i="37"/>
  <c r="K37" i="37"/>
  <c r="L36" i="37"/>
  <c r="K36" i="37"/>
  <c r="L35" i="37"/>
  <c r="K35" i="37"/>
  <c r="L34" i="37"/>
  <c r="K34" i="37"/>
  <c r="L33" i="37"/>
  <c r="L32" i="37"/>
  <c r="K32" i="37"/>
  <c r="L31" i="37"/>
  <c r="L30" i="37"/>
  <c r="L29" i="37"/>
  <c r="K29" i="37"/>
  <c r="L28" i="37"/>
  <c r="K28" i="37"/>
  <c r="L27" i="37"/>
  <c r="L26" i="37"/>
  <c r="L25" i="37"/>
  <c r="L24" i="37"/>
  <c r="K24" i="37"/>
  <c r="L23" i="37"/>
  <c r="K23" i="37"/>
  <c r="L22" i="37"/>
  <c r="L21" i="37"/>
  <c r="L20" i="37"/>
  <c r="K20" i="37"/>
  <c r="L19" i="37"/>
  <c r="K19" i="37"/>
  <c r="L18" i="37"/>
  <c r="L17" i="37"/>
  <c r="K17" i="37"/>
  <c r="L16" i="37"/>
  <c r="K16" i="37"/>
  <c r="L15" i="37"/>
  <c r="K15" i="37"/>
  <c r="L14" i="37"/>
  <c r="L20" i="36"/>
  <c r="K20" i="36"/>
  <c r="L19" i="36"/>
  <c r="K19" i="36"/>
  <c r="L18" i="36"/>
  <c r="K18" i="36"/>
  <c r="L17" i="36"/>
  <c r="K17" i="36"/>
  <c r="L16" i="36"/>
  <c r="L15" i="36"/>
  <c r="L14" i="36"/>
  <c r="K14" i="36"/>
  <c r="L61" i="35"/>
  <c r="L60" i="35"/>
  <c r="L59" i="35"/>
  <c r="L58" i="35"/>
  <c r="L57" i="35"/>
  <c r="L56" i="35"/>
  <c r="L55" i="35"/>
  <c r="K55" i="35"/>
  <c r="L54" i="35"/>
  <c r="K54" i="35"/>
  <c r="L53" i="35"/>
  <c r="L52" i="35"/>
  <c r="L51" i="35"/>
  <c r="L50" i="35"/>
  <c r="L49" i="35"/>
  <c r="L48" i="35"/>
  <c r="L47" i="35"/>
  <c r="K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K30" i="35"/>
  <c r="L29" i="35"/>
  <c r="K29" i="35"/>
  <c r="L28" i="35"/>
  <c r="K28" i="35"/>
  <c r="L27" i="35"/>
  <c r="K27" i="35"/>
  <c r="L26" i="35"/>
  <c r="K26" i="35"/>
  <c r="L25" i="35"/>
  <c r="L24" i="35"/>
  <c r="L23" i="35"/>
  <c r="L22" i="35"/>
  <c r="K22" i="35"/>
  <c r="L21" i="35"/>
  <c r="L20" i="35"/>
  <c r="L19" i="35"/>
  <c r="L18" i="35"/>
  <c r="L17" i="35"/>
  <c r="L16" i="35"/>
  <c r="L15" i="35"/>
  <c r="L14" i="35"/>
  <c r="L31" i="34"/>
  <c r="L30" i="34"/>
  <c r="L29" i="34"/>
  <c r="K29" i="34"/>
  <c r="L28" i="34"/>
  <c r="K28" i="34"/>
  <c r="L27" i="34"/>
  <c r="K27" i="34"/>
  <c r="L26" i="34"/>
  <c r="K26" i="34"/>
  <c r="L25" i="34"/>
  <c r="K25" i="34"/>
  <c r="L24" i="34"/>
  <c r="K24" i="34"/>
  <c r="L23" i="34"/>
  <c r="K23" i="34"/>
  <c r="L22" i="34"/>
  <c r="L21" i="34"/>
  <c r="L20" i="34"/>
  <c r="L19" i="34"/>
  <c r="K19" i="34"/>
  <c r="L18" i="34"/>
  <c r="K18" i="34"/>
  <c r="L17" i="34"/>
  <c r="L16" i="34"/>
  <c r="K16" i="34"/>
  <c r="L15" i="34"/>
  <c r="L14" i="34"/>
  <c r="K14" i="34"/>
  <c r="L34" i="33"/>
  <c r="L33" i="33"/>
  <c r="K33" i="33"/>
  <c r="L32" i="33"/>
  <c r="L31" i="33"/>
  <c r="K31" i="33"/>
  <c r="L30" i="33"/>
  <c r="L29" i="33"/>
  <c r="K29" i="33"/>
  <c r="L28" i="33"/>
  <c r="K28" i="33"/>
  <c r="L27" i="33"/>
  <c r="L26" i="33"/>
  <c r="L25" i="33"/>
  <c r="L24" i="33"/>
  <c r="L23" i="33"/>
  <c r="L22" i="33"/>
  <c r="K22" i="33"/>
  <c r="L21" i="33"/>
  <c r="K21" i="33"/>
  <c r="L20" i="33"/>
  <c r="K20" i="33"/>
  <c r="L19" i="33"/>
  <c r="L18" i="33"/>
  <c r="L17" i="33"/>
  <c r="L16" i="33"/>
  <c r="L15" i="33"/>
  <c r="L14" i="33"/>
  <c r="L25" i="32"/>
  <c r="L23" i="32"/>
  <c r="L22" i="32"/>
  <c r="L21" i="32"/>
  <c r="L20" i="32"/>
  <c r="L19" i="32"/>
  <c r="L17" i="32"/>
  <c r="L16" i="32"/>
  <c r="K15" i="32"/>
  <c r="L14" i="32"/>
  <c r="L46" i="17"/>
  <c r="L45" i="17"/>
  <c r="K45" i="17"/>
  <c r="L44" i="17"/>
  <c r="K44" i="17"/>
  <c r="L43" i="17"/>
  <c r="L42" i="17"/>
  <c r="L41" i="17"/>
  <c r="K41" i="17"/>
  <c r="L40" i="17"/>
  <c r="L39" i="17"/>
  <c r="K39" i="17"/>
  <c r="L38" i="17"/>
  <c r="L37" i="17"/>
  <c r="L36" i="17"/>
  <c r="L35" i="17"/>
  <c r="L34" i="17"/>
  <c r="K34" i="17"/>
  <c r="L33" i="17"/>
  <c r="L32" i="17"/>
  <c r="K32" i="17"/>
  <c r="L31" i="17"/>
  <c r="L30" i="17"/>
  <c r="L29" i="17"/>
  <c r="L28" i="17"/>
  <c r="L27" i="17"/>
  <c r="L26" i="17"/>
  <c r="L25" i="17"/>
  <c r="L24" i="17"/>
  <c r="K24" i="17"/>
  <c r="L23" i="17"/>
  <c r="L22" i="17"/>
  <c r="K22" i="17"/>
  <c r="L21" i="17"/>
  <c r="K21" i="17"/>
  <c r="L20" i="17"/>
  <c r="L19" i="17"/>
  <c r="L18" i="17"/>
  <c r="L17" i="17"/>
  <c r="K17" i="17"/>
  <c r="L16" i="17"/>
  <c r="L15" i="17"/>
  <c r="L14" i="17"/>
  <c r="L14" i="13"/>
  <c r="L15" i="13"/>
  <c r="L16" i="13"/>
  <c r="L17" i="13"/>
  <c r="L18" i="13"/>
  <c r="L37" i="16"/>
  <c r="K37" i="16"/>
  <c r="L36" i="16"/>
  <c r="L35" i="16"/>
  <c r="L34" i="16"/>
  <c r="L33" i="16"/>
  <c r="K33" i="16"/>
  <c r="L32" i="16"/>
  <c r="L31" i="16"/>
  <c r="K31" i="16"/>
  <c r="L30" i="16"/>
  <c r="K30" i="16"/>
  <c r="L29" i="16"/>
  <c r="L28" i="16"/>
  <c r="L27" i="16"/>
  <c r="L26" i="16"/>
  <c r="L25" i="16"/>
  <c r="L24" i="16"/>
  <c r="L23" i="16"/>
  <c r="K23" i="16"/>
  <c r="L22" i="16"/>
  <c r="K22" i="16"/>
  <c r="L21" i="16"/>
  <c r="K21" i="16"/>
  <c r="L20" i="16"/>
  <c r="L19" i="16"/>
  <c r="L18" i="16"/>
  <c r="L17" i="16"/>
  <c r="L16" i="16"/>
  <c r="K16" i="16"/>
  <c r="L15" i="16"/>
  <c r="L14" i="16"/>
  <c r="L52" i="24"/>
  <c r="L51" i="24"/>
  <c r="L50" i="24"/>
  <c r="L49" i="24"/>
  <c r="L48" i="24"/>
  <c r="L47" i="24"/>
  <c r="K47" i="24"/>
  <c r="L46" i="24"/>
  <c r="K46" i="24"/>
  <c r="L45" i="24"/>
  <c r="L44" i="24"/>
  <c r="L43" i="24"/>
  <c r="L42" i="24"/>
  <c r="L41" i="24"/>
  <c r="L40" i="24"/>
  <c r="L39" i="24"/>
  <c r="K39" i="24"/>
  <c r="L38" i="24"/>
  <c r="L37" i="24"/>
  <c r="L36" i="24"/>
  <c r="L35" i="24"/>
  <c r="K35" i="24"/>
  <c r="L34" i="24"/>
  <c r="L33" i="24"/>
  <c r="L32" i="24"/>
  <c r="L31" i="24"/>
  <c r="L30" i="24"/>
  <c r="L29" i="24"/>
  <c r="K29" i="24"/>
  <c r="L28" i="24"/>
  <c r="L27" i="24"/>
  <c r="K27" i="24"/>
  <c r="L26" i="24"/>
  <c r="L25" i="24"/>
  <c r="L24" i="24"/>
  <c r="L23" i="24"/>
  <c r="L22" i="24"/>
  <c r="L21" i="24"/>
  <c r="K21" i="24"/>
  <c r="L20" i="24"/>
  <c r="L19" i="24"/>
  <c r="L18" i="24"/>
  <c r="L17" i="24"/>
  <c r="L16" i="24"/>
  <c r="L15" i="24"/>
  <c r="L14" i="24"/>
  <c r="L58" i="20"/>
  <c r="K58" i="20"/>
  <c r="L57" i="20"/>
  <c r="K57" i="20"/>
  <c r="L56" i="20"/>
  <c r="K56" i="20"/>
  <c r="L55" i="20"/>
  <c r="K55" i="20"/>
  <c r="L54" i="20"/>
  <c r="K54" i="20"/>
  <c r="L53" i="20"/>
  <c r="K53" i="20"/>
  <c r="L52" i="20"/>
  <c r="K52" i="20"/>
  <c r="L51" i="20"/>
  <c r="K51" i="20"/>
  <c r="L50" i="20"/>
  <c r="K50" i="20"/>
  <c r="L49" i="20"/>
  <c r="K49" i="20"/>
  <c r="L48" i="20"/>
  <c r="K48" i="20"/>
  <c r="L47" i="20"/>
  <c r="K47" i="20"/>
  <c r="L46" i="20"/>
  <c r="K46" i="20"/>
  <c r="L45" i="20"/>
  <c r="K45" i="20"/>
  <c r="L44" i="20"/>
  <c r="K44" i="20"/>
  <c r="L43" i="20"/>
  <c r="K43" i="20"/>
  <c r="L42" i="20"/>
  <c r="K42" i="20"/>
  <c r="L41" i="20"/>
  <c r="K41" i="20"/>
  <c r="L40" i="20"/>
  <c r="K40" i="20"/>
  <c r="L39" i="20"/>
  <c r="K39" i="20"/>
  <c r="L38" i="20"/>
  <c r="K38" i="20"/>
  <c r="L37" i="20"/>
  <c r="K37" i="20"/>
  <c r="L36" i="20"/>
  <c r="K36" i="20"/>
  <c r="L35" i="20"/>
  <c r="K35" i="20"/>
  <c r="L34" i="20"/>
  <c r="K34" i="20"/>
  <c r="L33" i="20"/>
  <c r="K33" i="20"/>
  <c r="L32" i="20"/>
  <c r="K32" i="20"/>
  <c r="L31" i="20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L20" i="12"/>
  <c r="L19" i="12"/>
  <c r="L18" i="12"/>
  <c r="L17" i="12"/>
  <c r="L16" i="12"/>
  <c r="L15" i="12"/>
  <c r="L14" i="12"/>
  <c r="L57" i="18"/>
  <c r="L56" i="18"/>
  <c r="L55" i="18"/>
  <c r="L54" i="18"/>
  <c r="L53" i="18"/>
  <c r="L52" i="18"/>
  <c r="L51" i="18"/>
  <c r="L50" i="18"/>
  <c r="L49" i="18"/>
  <c r="L48" i="18"/>
  <c r="L47" i="18"/>
  <c r="L46" i="18"/>
  <c r="L45" i="18"/>
  <c r="K45" i="18"/>
  <c r="L44" i="18"/>
  <c r="L43" i="18"/>
  <c r="K43" i="18"/>
  <c r="L42" i="18"/>
  <c r="K42" i="18"/>
  <c r="L41" i="18"/>
  <c r="L40" i="18"/>
  <c r="L39" i="18"/>
  <c r="L37" i="18"/>
  <c r="L36" i="18"/>
  <c r="K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K24" i="18"/>
  <c r="L23" i="18"/>
  <c r="L22" i="18"/>
  <c r="L21" i="18"/>
  <c r="L20" i="18"/>
  <c r="L19" i="18"/>
  <c r="K19" i="18"/>
  <c r="L18" i="18"/>
  <c r="L17" i="18"/>
  <c r="L16" i="18"/>
  <c r="K16" i="18"/>
  <c r="L15" i="18"/>
  <c r="K15" i="18"/>
  <c r="L14" i="18"/>
  <c r="L46" i="19"/>
  <c r="K46" i="19"/>
  <c r="L45" i="19"/>
  <c r="L44" i="19"/>
  <c r="L43" i="19"/>
  <c r="L42" i="19"/>
  <c r="L41" i="19"/>
  <c r="L40" i="19"/>
  <c r="L39" i="19"/>
  <c r="L38" i="19"/>
  <c r="L37" i="19"/>
  <c r="K37" i="19"/>
  <c r="L36" i="19"/>
  <c r="L35" i="19"/>
  <c r="L34" i="19"/>
  <c r="L33" i="19"/>
  <c r="L32" i="19"/>
  <c r="L31" i="19"/>
  <c r="L30" i="19"/>
  <c r="L29" i="19"/>
  <c r="K29" i="19"/>
  <c r="L28" i="19"/>
  <c r="K28" i="19"/>
  <c r="L27" i="19"/>
  <c r="K27" i="19"/>
  <c r="L26" i="19"/>
  <c r="L25" i="19"/>
  <c r="K25" i="19"/>
  <c r="L24" i="19"/>
  <c r="L23" i="19"/>
  <c r="K23" i="19"/>
  <c r="L22" i="19"/>
  <c r="L21" i="19"/>
  <c r="L20" i="19"/>
  <c r="L19" i="19"/>
  <c r="L18" i="19"/>
  <c r="K18" i="19"/>
  <c r="L17" i="19"/>
  <c r="L16" i="19"/>
  <c r="L15" i="19"/>
  <c r="L14" i="19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K21" i="21"/>
  <c r="L20" i="21"/>
  <c r="K20" i="21"/>
  <c r="L19" i="21"/>
  <c r="L18" i="21"/>
  <c r="L17" i="21"/>
  <c r="L16" i="21"/>
  <c r="K16" i="21"/>
  <c r="L15" i="21"/>
  <c r="L14" i="21"/>
  <c r="L44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K15" i="25"/>
  <c r="L14" i="25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24" i="14"/>
  <c r="L23" i="14"/>
  <c r="L22" i="14"/>
  <c r="L21" i="14"/>
  <c r="L20" i="14"/>
  <c r="L19" i="14"/>
  <c r="L18" i="14"/>
  <c r="L17" i="14"/>
  <c r="L16" i="14"/>
  <c r="L15" i="14"/>
  <c r="L14" i="14"/>
  <c r="L18" i="32" l="1"/>
  <c r="L15" i="32"/>
  <c r="K15" i="22"/>
  <c r="K25" i="25"/>
  <c r="L42" i="25"/>
  <c r="L43" i="25"/>
  <c r="L24" i="32"/>
  <c r="K20" i="32"/>
  <c r="K22" i="32"/>
  <c r="K24" i="25"/>
  <c r="L15" i="25"/>
  <c r="K29" i="25"/>
  <c r="K15" i="1"/>
  <c r="K17" i="1"/>
  <c r="K26" i="1"/>
  <c r="L14" i="1"/>
  <c r="K22" i="1"/>
  <c r="K30" i="1"/>
  <c r="K30" i="15"/>
  <c r="B2" i="33" l="1"/>
  <c r="H6" i="33" s="1"/>
  <c r="B2" i="34"/>
  <c r="H2" i="34" s="1"/>
  <c r="B2" i="35"/>
  <c r="B6" i="35" s="1"/>
  <c r="B2" i="36"/>
  <c r="B6" i="36" s="1"/>
  <c r="B2" i="37"/>
  <c r="B6" i="37" s="1"/>
  <c r="B2" i="38"/>
  <c r="B6" i="38" s="1"/>
  <c r="B2" i="28"/>
  <c r="H6" i="28" s="1"/>
  <c r="B2" i="29"/>
  <c r="H2" i="29" s="1"/>
  <c r="B2" i="30"/>
  <c r="B6" i="30" s="1"/>
  <c r="B2" i="31"/>
  <c r="B6" i="31" s="1"/>
  <c r="B2" i="23"/>
  <c r="B6" i="23" s="1"/>
  <c r="B2" i="26"/>
  <c r="B6" i="26" s="1"/>
  <c r="B2" i="27"/>
  <c r="H6" i="27" s="1"/>
  <c r="B2" i="39"/>
  <c r="H2" i="39" s="1"/>
  <c r="B2" i="40"/>
  <c r="B6" i="40" s="1"/>
  <c r="B2" i="41"/>
  <c r="B6" i="41" s="1"/>
  <c r="B2" i="32"/>
  <c r="B2" i="11"/>
  <c r="B2" i="15"/>
  <c r="B2" i="1"/>
  <c r="B2" i="25"/>
  <c r="B2" i="22"/>
  <c r="B2" i="21"/>
  <c r="B2" i="19"/>
  <c r="B2" i="18"/>
  <c r="B2" i="12"/>
  <c r="B2" i="20"/>
  <c r="B2" i="24"/>
  <c r="B2" i="16"/>
  <c r="B2" i="13"/>
  <c r="B2" i="17"/>
  <c r="B2" i="14"/>
  <c r="J6" i="15"/>
  <c r="J6" i="1"/>
  <c r="J6" i="25"/>
  <c r="J6" i="22"/>
  <c r="J6" i="21"/>
  <c r="J6" i="19"/>
  <c r="J6" i="18"/>
  <c r="J6" i="12"/>
  <c r="J6" i="20"/>
  <c r="J6" i="24"/>
  <c r="J6" i="16"/>
  <c r="J6" i="13"/>
  <c r="J6" i="17"/>
  <c r="J6" i="14"/>
  <c r="J2" i="15"/>
  <c r="J2" i="1"/>
  <c r="J2" i="25"/>
  <c r="J2" i="22"/>
  <c r="J2" i="21"/>
  <c r="J2" i="19"/>
  <c r="J2" i="18"/>
  <c r="J2" i="12"/>
  <c r="J2" i="20"/>
  <c r="J2" i="24"/>
  <c r="J2" i="16"/>
  <c r="J2" i="13"/>
  <c r="J2" i="17"/>
  <c r="J2" i="14"/>
  <c r="D6" i="15"/>
  <c r="D6" i="1"/>
  <c r="D6" i="25"/>
  <c r="D6" i="22"/>
  <c r="D6" i="21"/>
  <c r="D6" i="19"/>
  <c r="D6" i="18"/>
  <c r="D6" i="12"/>
  <c r="D6" i="20"/>
  <c r="D6" i="24"/>
  <c r="D6" i="16"/>
  <c r="D6" i="13"/>
  <c r="D6" i="17"/>
  <c r="D6" i="14"/>
  <c r="B6" i="1" l="1"/>
  <c r="H6" i="1" s="1"/>
  <c r="H2" i="1"/>
  <c r="B6" i="15"/>
  <c r="H6" i="15" s="1"/>
  <c r="H2" i="15"/>
  <c r="B6" i="25"/>
  <c r="H6" i="25" s="1"/>
  <c r="H2" i="25"/>
  <c r="B6" i="16"/>
  <c r="H6" i="16" s="1"/>
  <c r="H2" i="16"/>
  <c r="B6" i="21"/>
  <c r="H6" i="21" s="1"/>
  <c r="H2" i="21"/>
  <c r="B6" i="32"/>
  <c r="H6" i="32" s="1"/>
  <c r="H2" i="32"/>
  <c r="B6" i="19"/>
  <c r="H6" i="19" s="1"/>
  <c r="H2" i="19"/>
  <c r="B6" i="24"/>
  <c r="H6" i="24" s="1"/>
  <c r="H2" i="24"/>
  <c r="B6" i="22"/>
  <c r="H6" i="22" s="1"/>
  <c r="H2" i="22"/>
  <c r="B6" i="13"/>
  <c r="H6" i="13" s="1"/>
  <c r="H2" i="13"/>
  <c r="B6" i="20"/>
  <c r="H6" i="20" s="1"/>
  <c r="H2" i="20"/>
  <c r="B6" i="12"/>
  <c r="H6" i="12" s="1"/>
  <c r="H2" i="12"/>
  <c r="B6" i="17"/>
  <c r="H6" i="17" s="1"/>
  <c r="H2" i="17"/>
  <c r="B6" i="18"/>
  <c r="H6" i="18" s="1"/>
  <c r="H2" i="18"/>
  <c r="B6" i="14"/>
  <c r="H6" i="14"/>
  <c r="H2" i="14"/>
  <c r="H6" i="11"/>
  <c r="H2" i="11"/>
  <c r="B6" i="11"/>
  <c r="B6" i="33"/>
  <c r="B6" i="28"/>
  <c r="H2" i="33"/>
  <c r="H2" i="27"/>
  <c r="H6" i="26"/>
  <c r="B6" i="39"/>
  <c r="H2" i="26"/>
  <c r="H6" i="23"/>
  <c r="B6" i="27"/>
  <c r="H2" i="28"/>
  <c r="H6" i="38"/>
  <c r="B6" i="29"/>
  <c r="H2" i="38"/>
  <c r="H6" i="37"/>
  <c r="B6" i="34"/>
  <c r="H2" i="23"/>
  <c r="H2" i="37"/>
  <c r="H6" i="41"/>
  <c r="H6" i="31"/>
  <c r="H6" i="36"/>
  <c r="H2" i="41"/>
  <c r="H2" i="31"/>
  <c r="H2" i="36"/>
  <c r="H6" i="40"/>
  <c r="H6" i="30"/>
  <c r="H6" i="35"/>
  <c r="H2" i="40"/>
  <c r="H2" i="30"/>
  <c r="H2" i="35"/>
  <c r="H6" i="39"/>
  <c r="H6" i="29"/>
  <c r="H6" i="34"/>
  <c r="P7" i="11" l="1"/>
  <c r="P3" i="11"/>
  <c r="J6" i="11"/>
  <c r="J2" i="11"/>
  <c r="D6" i="11"/>
  <c r="J66" i="42" l="1"/>
  <c r="D66" i="42"/>
  <c r="I52" i="42" l="1"/>
  <c r="V19" i="42"/>
  <c r="V3" i="42"/>
  <c r="V4" i="42"/>
  <c r="V5" i="42"/>
  <c r="V6" i="42"/>
  <c r="V7" i="42"/>
  <c r="V8" i="42"/>
  <c r="V9" i="42"/>
  <c r="V10" i="42"/>
  <c r="V11" i="42"/>
  <c r="V12" i="42"/>
  <c r="V13" i="42"/>
  <c r="V14" i="42"/>
  <c r="V15" i="42"/>
  <c r="V16" i="42"/>
  <c r="V17" i="42"/>
  <c r="V20" i="42"/>
  <c r="V21" i="42"/>
  <c r="V22" i="42"/>
  <c r="V23" i="42"/>
  <c r="V24" i="42"/>
  <c r="V25" i="42"/>
  <c r="V26" i="42"/>
  <c r="V27" i="42"/>
  <c r="V28" i="42"/>
  <c r="V29" i="42"/>
  <c r="V30" i="42"/>
  <c r="V31" i="42"/>
  <c r="V32" i="42"/>
  <c r="V33" i="42"/>
  <c r="V34" i="42"/>
  <c r="D42" i="42"/>
  <c r="J42" i="42"/>
  <c r="D43" i="42"/>
  <c r="J43" i="42"/>
  <c r="D44" i="42"/>
  <c r="J44" i="42"/>
  <c r="D45" i="42"/>
  <c r="J45" i="42"/>
  <c r="D46" i="42"/>
  <c r="J46" i="42"/>
  <c r="D47" i="42"/>
  <c r="J47" i="42"/>
  <c r="D48" i="42"/>
  <c r="J48" i="42"/>
  <c r="D49" i="42"/>
  <c r="J49" i="42"/>
  <c r="D50" i="42"/>
  <c r="J50" i="42"/>
  <c r="D51" i="42"/>
  <c r="J51" i="42"/>
  <c r="D52" i="42"/>
  <c r="J52" i="42"/>
  <c r="D53" i="42"/>
  <c r="J53" i="42"/>
  <c r="D54" i="42"/>
  <c r="J54" i="42"/>
  <c r="D55" i="42"/>
  <c r="J55" i="42"/>
  <c r="D56" i="42"/>
  <c r="J56" i="42"/>
  <c r="D57" i="42"/>
  <c r="J57" i="42"/>
  <c r="D58" i="42"/>
  <c r="J58" i="42"/>
  <c r="D59" i="42"/>
  <c r="J59" i="42"/>
  <c r="D60" i="42"/>
  <c r="J60" i="42"/>
  <c r="D61" i="42"/>
  <c r="J61" i="42"/>
  <c r="D62" i="42"/>
  <c r="J62" i="42"/>
  <c r="D63" i="42"/>
  <c r="J63" i="42"/>
  <c r="D64" i="42"/>
  <c r="J64" i="42"/>
  <c r="D65" i="42"/>
  <c r="J65" i="42"/>
  <c r="D67" i="42"/>
  <c r="J67" i="42"/>
  <c r="D68" i="42"/>
  <c r="J68" i="42"/>
  <c r="D69" i="42"/>
  <c r="J69" i="42"/>
  <c r="D70" i="42"/>
  <c r="J70" i="42"/>
  <c r="D71" i="42"/>
  <c r="J71" i="42"/>
  <c r="D72" i="42"/>
  <c r="J72" i="42"/>
  <c r="D73" i="42"/>
  <c r="J73" i="42"/>
  <c r="H41" i="42"/>
  <c r="B41" i="42"/>
  <c r="H2" i="42"/>
  <c r="B2" i="42"/>
  <c r="I22" i="42"/>
  <c r="C22" i="42"/>
  <c r="D18" i="42"/>
  <c r="J18" i="42"/>
  <c r="D19" i="42"/>
  <c r="J19" i="42"/>
  <c r="D20" i="42"/>
  <c r="J20" i="42"/>
  <c r="D21" i="42"/>
  <c r="J21" i="42"/>
  <c r="D22" i="42"/>
  <c r="J22" i="42"/>
  <c r="D23" i="42"/>
  <c r="J23" i="42"/>
  <c r="D24" i="42"/>
  <c r="J24" i="42"/>
  <c r="D25" i="42"/>
  <c r="J25" i="42"/>
  <c r="D26" i="42"/>
  <c r="J26" i="42"/>
  <c r="D27" i="42"/>
  <c r="J27" i="42"/>
  <c r="D28" i="42"/>
  <c r="J28" i="42"/>
  <c r="D29" i="42"/>
  <c r="J29" i="42"/>
  <c r="D30" i="42"/>
  <c r="J30" i="42"/>
  <c r="D31" i="42"/>
  <c r="J31" i="42"/>
  <c r="D32" i="42"/>
  <c r="J32" i="42"/>
  <c r="D33" i="42"/>
  <c r="J33" i="42"/>
  <c r="D34" i="42"/>
  <c r="J34" i="42"/>
  <c r="D17" i="42"/>
  <c r="J17" i="42"/>
  <c r="D16" i="42"/>
  <c r="J16" i="42"/>
  <c r="D15" i="42"/>
  <c r="J15" i="42"/>
  <c r="D14" i="42"/>
  <c r="J14" i="42"/>
  <c r="D13" i="42"/>
  <c r="J13" i="42"/>
  <c r="D12" i="42"/>
  <c r="J12" i="42"/>
  <c r="D11" i="42"/>
  <c r="J11" i="42"/>
  <c r="D10" i="42"/>
  <c r="J10" i="42"/>
  <c r="D9" i="42"/>
  <c r="J9" i="42"/>
  <c r="D8" i="42"/>
  <c r="J8" i="42"/>
  <c r="D7" i="42"/>
  <c r="J7" i="42"/>
  <c r="D6" i="42"/>
  <c r="J6" i="42"/>
  <c r="D5" i="42"/>
  <c r="J5" i="42"/>
  <c r="D4" i="42"/>
  <c r="J4" i="42"/>
  <c r="J3" i="42"/>
  <c r="D3" i="42"/>
  <c r="O7" i="41"/>
  <c r="P73" i="42" s="1"/>
  <c r="I73" i="42"/>
  <c r="C73" i="42"/>
  <c r="O73" i="42" s="1"/>
  <c r="O3" i="41"/>
  <c r="P34" i="42" s="1"/>
  <c r="I34" i="42"/>
  <c r="C34" i="42"/>
  <c r="O7" i="40"/>
  <c r="P72" i="42" s="1"/>
  <c r="I72" i="42"/>
  <c r="C72" i="42"/>
  <c r="O3" i="40"/>
  <c r="P33" i="42" s="1"/>
  <c r="I33" i="42"/>
  <c r="C33" i="42"/>
  <c r="O7" i="39"/>
  <c r="P71" i="42" s="1"/>
  <c r="I71" i="42"/>
  <c r="C71" i="42"/>
  <c r="O71" i="42" s="1"/>
  <c r="O3" i="39"/>
  <c r="P32" i="42" s="1"/>
  <c r="I32" i="42"/>
  <c r="C32" i="42"/>
  <c r="O7" i="38"/>
  <c r="P63" i="42" s="1"/>
  <c r="I63" i="42"/>
  <c r="C63" i="42"/>
  <c r="O3" i="38"/>
  <c r="P24" i="42" s="1"/>
  <c r="I24" i="42"/>
  <c r="C24" i="42"/>
  <c r="O7" i="37"/>
  <c r="P62" i="42" s="1"/>
  <c r="I62" i="42"/>
  <c r="C62" i="42"/>
  <c r="O62" i="42" s="1"/>
  <c r="O3" i="37"/>
  <c r="P23" i="42" s="1"/>
  <c r="I23" i="42"/>
  <c r="C23" i="42"/>
  <c r="O7" i="36"/>
  <c r="P61" i="42" s="1"/>
  <c r="I61" i="42"/>
  <c r="C61" i="42"/>
  <c r="O3" i="36"/>
  <c r="P22" i="42" s="1"/>
  <c r="O7" i="35"/>
  <c r="P60" i="42" s="1"/>
  <c r="I60" i="42"/>
  <c r="C60" i="42"/>
  <c r="O3" i="35"/>
  <c r="P21" i="42" s="1"/>
  <c r="I21" i="42"/>
  <c r="C21" i="42"/>
  <c r="O7" i="34"/>
  <c r="P59" i="42" s="1"/>
  <c r="I59" i="42"/>
  <c r="C59" i="42"/>
  <c r="O3" i="34"/>
  <c r="P20" i="42" s="1"/>
  <c r="I20" i="42"/>
  <c r="C20" i="42"/>
  <c r="O7" i="33"/>
  <c r="P58" i="42" s="1"/>
  <c r="I58" i="42"/>
  <c r="C58" i="42"/>
  <c r="O3" i="33"/>
  <c r="P19" i="42" s="1"/>
  <c r="I19" i="42"/>
  <c r="C19" i="42"/>
  <c r="O7" i="32"/>
  <c r="P57" i="42" s="1"/>
  <c r="I57" i="42"/>
  <c r="C57" i="42"/>
  <c r="O3" i="32"/>
  <c r="P18" i="42" s="1"/>
  <c r="I18" i="42"/>
  <c r="C18" i="42"/>
  <c r="O7" i="31"/>
  <c r="I67" i="42"/>
  <c r="C67" i="42"/>
  <c r="O3" i="31"/>
  <c r="P28" i="42" s="1"/>
  <c r="I28" i="42"/>
  <c r="C28" i="42"/>
  <c r="O7" i="30"/>
  <c r="P66" i="42" s="1"/>
  <c r="I66" i="42"/>
  <c r="C66" i="42"/>
  <c r="O3" i="30"/>
  <c r="P27" i="42" s="1"/>
  <c r="I27" i="42"/>
  <c r="C27" i="42"/>
  <c r="O7" i="29"/>
  <c r="P65" i="42" s="1"/>
  <c r="I65" i="42"/>
  <c r="C65" i="42"/>
  <c r="O3" i="29"/>
  <c r="P26" i="42" s="1"/>
  <c r="I26" i="42"/>
  <c r="C26" i="42"/>
  <c r="O7" i="28"/>
  <c r="P64" i="42" s="1"/>
  <c r="I64" i="42"/>
  <c r="C64" i="42"/>
  <c r="O3" i="28"/>
  <c r="P25" i="42" s="1"/>
  <c r="I25" i="42"/>
  <c r="C25" i="42"/>
  <c r="O7" i="27"/>
  <c r="P70" i="42" s="1"/>
  <c r="I70" i="42"/>
  <c r="C70" i="42"/>
  <c r="O3" i="27"/>
  <c r="P31" i="42" s="1"/>
  <c r="I31" i="42"/>
  <c r="C31" i="42"/>
  <c r="O7" i="26"/>
  <c r="P69" i="42" s="1"/>
  <c r="I69" i="42"/>
  <c r="C69" i="42"/>
  <c r="O3" i="26"/>
  <c r="P30" i="42" s="1"/>
  <c r="I30" i="42"/>
  <c r="C30" i="42"/>
  <c r="O7" i="25"/>
  <c r="I46" i="42"/>
  <c r="C46" i="42"/>
  <c r="O3" i="25"/>
  <c r="P7" i="42" s="1"/>
  <c r="I7" i="42"/>
  <c r="C7" i="42"/>
  <c r="O7" i="24"/>
  <c r="P53" i="42" s="1"/>
  <c r="I53" i="42"/>
  <c r="C53" i="42"/>
  <c r="O3" i="24"/>
  <c r="P14" i="42" s="1"/>
  <c r="I14" i="42"/>
  <c r="C14" i="42"/>
  <c r="O7" i="23"/>
  <c r="P68" i="42" s="1"/>
  <c r="I68" i="42"/>
  <c r="C68" i="42"/>
  <c r="O3" i="23"/>
  <c r="P29" i="42" s="1"/>
  <c r="I29" i="42"/>
  <c r="C29" i="42"/>
  <c r="O7" i="22"/>
  <c r="P47" i="42" s="1"/>
  <c r="I47" i="42"/>
  <c r="C47" i="42"/>
  <c r="O3" i="22"/>
  <c r="I8" i="42"/>
  <c r="C8" i="42"/>
  <c r="O7" i="21"/>
  <c r="P48" i="42" s="1"/>
  <c r="I48" i="42"/>
  <c r="C48" i="42"/>
  <c r="O3" i="21"/>
  <c r="P9" i="42" s="1"/>
  <c r="I9" i="42"/>
  <c r="C9" i="42"/>
  <c r="O7" i="20"/>
  <c r="P52" i="42" s="1"/>
  <c r="C52" i="42"/>
  <c r="O52" i="42" s="1"/>
  <c r="O3" i="20"/>
  <c r="P13" i="42" s="1"/>
  <c r="I13" i="42"/>
  <c r="C13" i="42"/>
  <c r="O7" i="19"/>
  <c r="P49" i="42" s="1"/>
  <c r="I49" i="42"/>
  <c r="C49" i="42"/>
  <c r="O3" i="19"/>
  <c r="P10" i="42" s="1"/>
  <c r="I10" i="42"/>
  <c r="C10" i="42"/>
  <c r="O7" i="18"/>
  <c r="P50" i="42" s="1"/>
  <c r="I50" i="42"/>
  <c r="C50" i="42"/>
  <c r="O3" i="18"/>
  <c r="P11" i="42" s="1"/>
  <c r="I11" i="42"/>
  <c r="C11" i="42"/>
  <c r="O7" i="17"/>
  <c r="P56" i="42" s="1"/>
  <c r="I56" i="42"/>
  <c r="C56" i="42"/>
  <c r="O3" i="17"/>
  <c r="P17" i="42" s="1"/>
  <c r="I17" i="42"/>
  <c r="C17" i="42"/>
  <c r="O7" i="16"/>
  <c r="P54" i="42" s="1"/>
  <c r="I54" i="42"/>
  <c r="C54" i="42"/>
  <c r="O3" i="16"/>
  <c r="P15" i="42" s="1"/>
  <c r="I15" i="42"/>
  <c r="C15" i="42"/>
  <c r="O7" i="15"/>
  <c r="P44" i="42" s="1"/>
  <c r="I44" i="42"/>
  <c r="C44" i="42"/>
  <c r="O3" i="15"/>
  <c r="P5" i="42" s="1"/>
  <c r="I5" i="42"/>
  <c r="C5" i="42"/>
  <c r="B11" i="14"/>
  <c r="O7" i="14"/>
  <c r="P43" i="42" s="1"/>
  <c r="I43" i="42"/>
  <c r="C43" i="42"/>
  <c r="O3" i="14"/>
  <c r="P4" i="42" s="1"/>
  <c r="I4" i="42"/>
  <c r="C4" i="42"/>
  <c r="D11" i="13"/>
  <c r="W16" i="42" s="1"/>
  <c r="O7" i="13"/>
  <c r="P55" i="42" s="1"/>
  <c r="I55" i="42"/>
  <c r="C55" i="42"/>
  <c r="O3" i="13"/>
  <c r="P16" i="42" s="1"/>
  <c r="I16" i="42"/>
  <c r="C16" i="42"/>
  <c r="D11" i="12"/>
  <c r="W12" i="42" s="1"/>
  <c r="O7" i="12"/>
  <c r="P51" i="42" s="1"/>
  <c r="I51" i="42"/>
  <c r="C51" i="42"/>
  <c r="O3" i="12"/>
  <c r="P12" i="42" s="1"/>
  <c r="I12" i="42"/>
  <c r="C12" i="42"/>
  <c r="O44" i="42" l="1"/>
  <c r="O56" i="42"/>
  <c r="O50" i="42"/>
  <c r="O49" i="42"/>
  <c r="O54" i="42"/>
  <c r="O22" i="42"/>
  <c r="O9" i="42"/>
  <c r="O8" i="42"/>
  <c r="O29" i="42"/>
  <c r="O14" i="42"/>
  <c r="O7" i="42"/>
  <c r="O30" i="42"/>
  <c r="O31" i="42"/>
  <c r="O25" i="42"/>
  <c r="O26" i="42"/>
  <c r="O27" i="42"/>
  <c r="O28" i="42"/>
  <c r="O18" i="42"/>
  <c r="O19" i="42"/>
  <c r="O20" i="42"/>
  <c r="O21" i="42"/>
  <c r="O12" i="42"/>
  <c r="O23" i="42"/>
  <c r="O24" i="42"/>
  <c r="O32" i="42"/>
  <c r="O33" i="42"/>
  <c r="O55" i="42"/>
  <c r="O43" i="42"/>
  <c r="O47" i="42"/>
  <c r="O53" i="42"/>
  <c r="O69" i="42"/>
  <c r="O64" i="42"/>
  <c r="O66" i="42"/>
  <c r="O57" i="42"/>
  <c r="O59" i="42"/>
  <c r="O5" i="42"/>
  <c r="O17" i="42"/>
  <c r="O10" i="42"/>
  <c r="O51" i="42"/>
  <c r="O48" i="42"/>
  <c r="O68" i="42"/>
  <c r="O46" i="42"/>
  <c r="O70" i="42"/>
  <c r="O65" i="42"/>
  <c r="O67" i="42"/>
  <c r="O58" i="42"/>
  <c r="O60" i="42"/>
  <c r="O61" i="42"/>
  <c r="O63" i="42"/>
  <c r="O72" i="42"/>
  <c r="O4" i="42"/>
  <c r="O34" i="42"/>
  <c r="O16" i="42"/>
  <c r="O15" i="42"/>
  <c r="O11" i="42"/>
  <c r="O13" i="42"/>
  <c r="D37" i="42"/>
  <c r="D11" i="14"/>
  <c r="W4" i="42" s="1"/>
  <c r="E11" i="14"/>
  <c r="J37" i="42"/>
  <c r="J77" i="42"/>
  <c r="D77" i="42"/>
  <c r="D11" i="40"/>
  <c r="W33" i="42" s="1"/>
  <c r="D11" i="18"/>
  <c r="W11" i="42" s="1"/>
  <c r="D11" i="30"/>
  <c r="W27" i="42" s="1"/>
  <c r="B11" i="33"/>
  <c r="D11" i="26"/>
  <c r="W30" i="42" s="1"/>
  <c r="D11" i="34"/>
  <c r="W20" i="42" s="1"/>
  <c r="U5" i="42"/>
  <c r="X5" i="42" s="1"/>
  <c r="D11" i="21"/>
  <c r="W9" i="42" s="1"/>
  <c r="D11" i="37"/>
  <c r="W23" i="42" s="1"/>
  <c r="D11" i="39"/>
  <c r="W32" i="42" s="1"/>
  <c r="D11" i="41"/>
  <c r="W34" i="42" s="1"/>
  <c r="D11" i="22"/>
  <c r="W8" i="42" s="1"/>
  <c r="D11" i="28"/>
  <c r="W25" i="42" s="1"/>
  <c r="D11" i="20"/>
  <c r="W13" i="42" s="1"/>
  <c r="D11" i="17"/>
  <c r="W17" i="42" s="1"/>
  <c r="D11" i="23"/>
  <c r="W29" i="42" s="1"/>
  <c r="D11" i="24"/>
  <c r="W14" i="42" s="1"/>
  <c r="D11" i="25"/>
  <c r="W7" i="42" s="1"/>
  <c r="D11" i="27"/>
  <c r="W31" i="42" s="1"/>
  <c r="D11" i="29"/>
  <c r="W26" i="42" s="1"/>
  <c r="D11" i="31"/>
  <c r="W28" i="42" s="1"/>
  <c r="D11" i="35"/>
  <c r="W21" i="42" s="1"/>
  <c r="D11" i="16"/>
  <c r="W15" i="42" s="1"/>
  <c r="D11" i="19"/>
  <c r="W10" i="42" s="1"/>
  <c r="C11" i="32"/>
  <c r="E11" i="32" s="1"/>
  <c r="D11" i="36"/>
  <c r="W22" i="42" s="1"/>
  <c r="D11" i="38"/>
  <c r="W24" i="42" s="1"/>
  <c r="U32" i="42"/>
  <c r="X32" i="42" s="1"/>
  <c r="U33" i="42"/>
  <c r="X33" i="42" s="1"/>
  <c r="U21" i="42"/>
  <c r="X21" i="42" s="1"/>
  <c r="U16" i="42"/>
  <c r="X16" i="42" s="1"/>
  <c r="U12" i="42"/>
  <c r="X12" i="42" s="1"/>
  <c r="U4" i="42"/>
  <c r="X4" i="42" s="1"/>
  <c r="P67" i="42"/>
  <c r="P8" i="42"/>
  <c r="P46" i="42"/>
  <c r="D11" i="33" l="1"/>
  <c r="W19" i="42" s="1"/>
  <c r="E11" i="33"/>
  <c r="V18" i="42"/>
  <c r="V37" i="42" s="1"/>
  <c r="D11" i="32"/>
  <c r="W18" i="42" s="1"/>
  <c r="U25" i="42"/>
  <c r="X25" i="42" s="1"/>
  <c r="U13" i="42"/>
  <c r="X13" i="42" s="1"/>
  <c r="U11" i="42"/>
  <c r="X11" i="42" s="1"/>
  <c r="U27" i="42"/>
  <c r="X27" i="42" s="1"/>
  <c r="U9" i="42"/>
  <c r="X9" i="42" s="1"/>
  <c r="U24" i="42"/>
  <c r="X24" i="42" s="1"/>
  <c r="U26" i="42"/>
  <c r="X26" i="42" s="1"/>
  <c r="U29" i="42"/>
  <c r="X29" i="42" s="1"/>
  <c r="U19" i="42"/>
  <c r="X19" i="42" s="1"/>
  <c r="U31" i="42"/>
  <c r="X31" i="42" s="1"/>
  <c r="U18" i="42"/>
  <c r="U30" i="42"/>
  <c r="X30" i="42" s="1"/>
  <c r="U14" i="42"/>
  <c r="X14" i="42" s="1"/>
  <c r="U15" i="42"/>
  <c r="X15" i="42" s="1"/>
  <c r="U34" i="42"/>
  <c r="X34" i="42" s="1"/>
  <c r="U8" i="42"/>
  <c r="X8" i="42" s="1"/>
  <c r="U7" i="42"/>
  <c r="X7" i="42" s="1"/>
  <c r="U28" i="42"/>
  <c r="X28" i="42" s="1"/>
  <c r="U23" i="42"/>
  <c r="X23" i="42" s="1"/>
  <c r="U10" i="42"/>
  <c r="X10" i="42" s="1"/>
  <c r="U20" i="42"/>
  <c r="X20" i="42" s="1"/>
  <c r="U17" i="42"/>
  <c r="X17" i="42" s="1"/>
  <c r="U22" i="42"/>
  <c r="X22" i="42" s="1"/>
  <c r="X18" i="42" l="1"/>
  <c r="P42" i="42"/>
  <c r="I42" i="42"/>
  <c r="C42" i="42"/>
  <c r="P3" i="42"/>
  <c r="I3" i="42"/>
  <c r="C3" i="42"/>
  <c r="O42" i="42" l="1"/>
  <c r="O3" i="42"/>
  <c r="D11" i="11"/>
  <c r="W3" i="42" s="1"/>
  <c r="U3" i="42"/>
  <c r="X3" i="42" s="1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2" i="5"/>
  <c r="N5" i="4"/>
  <c r="N4" i="4"/>
  <c r="N6" i="4"/>
  <c r="N7" i="4"/>
  <c r="N20" i="4"/>
  <c r="N21" i="4"/>
  <c r="N8" i="4"/>
  <c r="N16" i="4"/>
  <c r="N9" i="4"/>
  <c r="N10" i="4"/>
  <c r="N11" i="4"/>
  <c r="N13" i="4"/>
  <c r="N24" i="4"/>
  <c r="N12" i="4"/>
  <c r="N22" i="4"/>
  <c r="N15" i="4"/>
  <c r="N17" i="4"/>
  <c r="N23" i="4"/>
  <c r="N18" i="4"/>
  <c r="N25" i="4"/>
  <c r="N26" i="4"/>
  <c r="N27" i="4"/>
  <c r="N19" i="4"/>
  <c r="N28" i="4"/>
  <c r="N14" i="4"/>
  <c r="N30" i="4"/>
  <c r="N44" i="4"/>
  <c r="N31" i="4"/>
  <c r="N34" i="4"/>
  <c r="N35" i="4"/>
  <c r="N38" i="4"/>
  <c r="N37" i="4"/>
  <c r="N36" i="4"/>
  <c r="N32" i="4"/>
  <c r="N39" i="4"/>
  <c r="N45" i="4"/>
  <c r="N46" i="4"/>
  <c r="N40" i="4"/>
  <c r="N47" i="4"/>
  <c r="N41" i="4"/>
  <c r="N33" i="4"/>
  <c r="N42" i="4"/>
  <c r="N48" i="4"/>
  <c r="N49" i="4"/>
  <c r="N43" i="4"/>
  <c r="N50" i="4"/>
  <c r="N51" i="4"/>
  <c r="N55" i="4"/>
  <c r="N59" i="4"/>
  <c r="N61" i="4"/>
  <c r="N56" i="4"/>
  <c r="N52" i="4"/>
  <c r="N57" i="4"/>
  <c r="N60" i="4"/>
  <c r="N53" i="4"/>
  <c r="N58" i="4"/>
  <c r="N54" i="4"/>
  <c r="N62" i="4"/>
  <c r="N63" i="4"/>
  <c r="N64" i="4"/>
  <c r="N65" i="4"/>
  <c r="N70" i="4"/>
  <c r="N71" i="4"/>
  <c r="N66" i="4"/>
  <c r="N72" i="4"/>
  <c r="N73" i="4"/>
  <c r="N67" i="4"/>
  <c r="N68" i="4"/>
  <c r="N69" i="4"/>
  <c r="N74" i="4"/>
  <c r="N75" i="4"/>
  <c r="N76" i="4"/>
  <c r="N77" i="4"/>
  <c r="N78" i="4"/>
  <c r="N79" i="4"/>
  <c r="N82" i="4"/>
  <c r="N83" i="4"/>
  <c r="N84" i="4"/>
  <c r="N85" i="4"/>
  <c r="N80" i="4"/>
  <c r="N81" i="4"/>
  <c r="N29" i="4"/>
  <c r="N3" i="4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2" i="10"/>
  <c r="O7" i="1"/>
  <c r="P45" i="42" s="1"/>
  <c r="P77" i="42" s="1"/>
  <c r="O3" i="1"/>
  <c r="P6" i="42" s="1"/>
  <c r="P37" i="42" s="1"/>
  <c r="J30" i="38"/>
  <c r="K30" i="38" s="1"/>
  <c r="J33" i="19"/>
  <c r="K33" i="19" s="1"/>
  <c r="J25" i="1"/>
  <c r="K25" i="1" s="1"/>
  <c r="J28" i="23"/>
  <c r="K28" i="23" s="1"/>
  <c r="J38" i="28"/>
  <c r="K38" i="28" s="1"/>
  <c r="J19" i="24"/>
  <c r="K19" i="24" s="1"/>
  <c r="J23" i="17"/>
  <c r="K23" i="17" s="1"/>
  <c r="J34" i="33"/>
  <c r="K34" i="33" s="1"/>
  <c r="J22" i="23"/>
  <c r="K22" i="23" s="1"/>
  <c r="J34" i="35"/>
  <c r="K34" i="35" s="1"/>
  <c r="J32" i="33"/>
  <c r="K32" i="33" s="1"/>
  <c r="J18" i="32"/>
  <c r="K18" i="32" s="1"/>
  <c r="J30" i="34"/>
  <c r="K30" i="34" s="1"/>
  <c r="J38" i="17"/>
  <c r="K38" i="17" s="1"/>
  <c r="J41" i="24"/>
  <c r="K41" i="24" s="1"/>
  <c r="J25" i="32"/>
  <c r="K25" i="32" s="1"/>
  <c r="J25" i="37"/>
  <c r="K25" i="37" s="1"/>
  <c r="J24" i="27"/>
  <c r="K24" i="27" s="1"/>
  <c r="J15" i="28"/>
  <c r="K15" i="28" s="1"/>
  <c r="J47" i="31"/>
  <c r="K47" i="31" s="1"/>
  <c r="J24" i="15"/>
  <c r="K24" i="15" s="1"/>
  <c r="J29" i="21"/>
  <c r="K29" i="21" s="1"/>
  <c r="J50" i="23"/>
  <c r="K50" i="23" s="1"/>
  <c r="J35" i="16"/>
  <c r="K35" i="16" s="1"/>
  <c r="J27" i="16"/>
  <c r="K27" i="16" s="1"/>
  <c r="J18" i="16"/>
  <c r="K18" i="16" s="1"/>
  <c r="J53" i="23"/>
  <c r="K53" i="23" s="1"/>
  <c r="J14" i="26"/>
  <c r="K14" i="26" s="1"/>
  <c r="J32" i="19"/>
  <c r="K32" i="19" s="1"/>
  <c r="J24" i="16"/>
  <c r="K24" i="16" s="1"/>
  <c r="J61" i="35"/>
  <c r="K61" i="35" s="1"/>
  <c r="J21" i="31"/>
  <c r="K21" i="31" s="1"/>
  <c r="J14" i="1"/>
  <c r="K14" i="1" s="1"/>
  <c r="J30" i="27"/>
  <c r="K30" i="27" s="1"/>
  <c r="J22" i="37"/>
  <c r="K22" i="37" s="1"/>
  <c r="J41" i="23"/>
  <c r="K41" i="23" s="1"/>
  <c r="J23" i="29"/>
  <c r="K23" i="29" s="1"/>
  <c r="J57" i="23"/>
  <c r="K57" i="23" s="1"/>
  <c r="J32" i="29"/>
  <c r="K32" i="29" s="1"/>
  <c r="J31" i="17"/>
  <c r="K31" i="17" s="1"/>
  <c r="J54" i="18"/>
  <c r="K54" i="18" s="1"/>
  <c r="J30" i="30"/>
  <c r="K30" i="30" s="1"/>
  <c r="J15" i="19"/>
  <c r="K15" i="19" s="1"/>
  <c r="J34" i="18"/>
  <c r="K34" i="18" s="1"/>
  <c r="J37" i="24"/>
  <c r="K37" i="24" s="1"/>
  <c r="J40" i="18"/>
  <c r="K40" i="18" s="1"/>
  <c r="J23" i="18"/>
  <c r="K23" i="18" s="1"/>
  <c r="J23" i="33"/>
  <c r="K23" i="33" s="1"/>
  <c r="J31" i="25"/>
  <c r="K31" i="25" s="1"/>
  <c r="J20" i="34"/>
  <c r="K20" i="34" s="1"/>
  <c r="J22" i="18"/>
  <c r="K22" i="18" s="1"/>
  <c r="J22" i="22"/>
  <c r="K22" i="22" s="1"/>
  <c r="J26" i="21"/>
  <c r="K26" i="21" s="1"/>
  <c r="J21" i="34"/>
  <c r="K21" i="34" s="1"/>
  <c r="J50" i="35"/>
  <c r="K50" i="35" s="1"/>
  <c r="J27" i="33"/>
  <c r="K27" i="33" s="1"/>
  <c r="J21" i="35"/>
  <c r="K21" i="35" s="1"/>
  <c r="J25" i="38"/>
  <c r="K25" i="38" s="1"/>
  <c r="J43" i="35"/>
  <c r="K43" i="35" s="1"/>
  <c r="J30" i="33"/>
  <c r="K30" i="33" s="1"/>
  <c r="J17" i="30"/>
  <c r="K17" i="30" s="1"/>
  <c r="J16" i="29"/>
  <c r="K16" i="29" s="1"/>
  <c r="J42" i="17"/>
  <c r="K42" i="17" s="1"/>
  <c r="J57" i="35"/>
  <c r="K57" i="35" s="1"/>
  <c r="J24" i="14"/>
  <c r="K24" i="14" s="1"/>
  <c r="J14" i="35"/>
  <c r="K14" i="35" s="1"/>
  <c r="J20" i="35"/>
  <c r="K20" i="35" s="1"/>
  <c r="J42" i="35"/>
  <c r="K42" i="35" s="1"/>
  <c r="J35" i="21"/>
  <c r="K35" i="21" s="1"/>
  <c r="J30" i="21"/>
  <c r="K30" i="21" s="1"/>
  <c r="J33" i="35"/>
  <c r="K33" i="35" s="1"/>
  <c r="J26" i="26"/>
  <c r="K26" i="26" s="1"/>
  <c r="J27" i="37"/>
  <c r="K27" i="37" s="1"/>
  <c r="J53" i="39"/>
  <c r="K53" i="39" s="1"/>
  <c r="J37" i="31"/>
  <c r="K37" i="31" s="1"/>
  <c r="J43" i="29"/>
  <c r="K43" i="29" s="1"/>
  <c r="J21" i="40"/>
  <c r="K21" i="40" s="1"/>
  <c r="J14" i="30"/>
  <c r="K14" i="30" s="1"/>
  <c r="J26" i="33"/>
  <c r="K26" i="33" s="1"/>
  <c r="J21" i="19"/>
  <c r="K21" i="19" s="1"/>
  <c r="J31" i="37"/>
  <c r="K31" i="37" s="1"/>
  <c r="J26" i="16"/>
  <c r="K26" i="16" s="1"/>
  <c r="J16" i="32"/>
  <c r="K16" i="32" s="1"/>
  <c r="J14" i="27"/>
  <c r="K14" i="27" s="1"/>
  <c r="J19" i="28"/>
  <c r="K19" i="28" s="1"/>
  <c r="J24" i="31"/>
  <c r="K24" i="31" s="1"/>
  <c r="J25" i="30"/>
  <c r="K25" i="30" s="1"/>
  <c r="J17" i="16"/>
  <c r="K17" i="16" s="1"/>
  <c r="J26" i="30"/>
  <c r="K26" i="30" s="1"/>
  <c r="J16" i="24"/>
  <c r="K16" i="24" s="1"/>
  <c r="J25" i="15"/>
  <c r="K25" i="15" s="1"/>
  <c r="J23" i="32"/>
  <c r="K23" i="32" s="1"/>
  <c r="J56" i="18"/>
  <c r="K56" i="18" s="1"/>
  <c r="J38" i="29"/>
  <c r="K38" i="29" s="1"/>
  <c r="J24" i="32"/>
  <c r="K24" i="32" s="1"/>
  <c r="J60" i="18"/>
  <c r="K60" i="18" s="1"/>
  <c r="J21" i="15"/>
  <c r="K21" i="15" s="1"/>
  <c r="J36" i="1"/>
  <c r="K36" i="1" s="1"/>
  <c r="J32" i="35"/>
  <c r="K32" i="35" s="1"/>
  <c r="J25" i="16"/>
  <c r="K25" i="16" s="1"/>
  <c r="J16" i="36"/>
  <c r="K16" i="36" s="1"/>
  <c r="J16" i="1"/>
  <c r="K16" i="1" s="1"/>
  <c r="J39" i="30"/>
  <c r="K39" i="30" s="1"/>
  <c r="J43" i="25"/>
  <c r="K43" i="25" s="1"/>
  <c r="J43" i="23"/>
  <c r="K43" i="23" s="1"/>
  <c r="J28" i="15"/>
  <c r="K28" i="15" s="1"/>
  <c r="J24" i="30"/>
  <c r="K24" i="30" s="1"/>
  <c r="J34" i="23"/>
  <c r="K34" i="23" s="1"/>
  <c r="J19" i="19"/>
  <c r="K19" i="19" s="1"/>
  <c r="J30" i="37"/>
  <c r="K30" i="37" s="1"/>
  <c r="J28" i="24"/>
  <c r="K28" i="24" s="1"/>
  <c r="J20" i="1"/>
  <c r="K20" i="1" s="1"/>
  <c r="J33" i="38"/>
  <c r="K33" i="38" s="1"/>
  <c r="J15" i="31"/>
  <c r="K15" i="31" s="1"/>
  <c r="J19" i="21"/>
  <c r="K19" i="21" s="1"/>
  <c r="J48" i="18"/>
  <c r="K48" i="18" s="1"/>
  <c r="J49" i="24"/>
  <c r="K49" i="24" s="1"/>
  <c r="J36" i="35" l="1"/>
  <c r="K36" i="35" s="1"/>
  <c r="J41" i="1"/>
  <c r="K41" i="1" s="1"/>
  <c r="J31" i="38"/>
  <c r="K31" i="38" s="1"/>
  <c r="J15" i="12"/>
  <c r="K15" i="12" s="1"/>
  <c r="J16" i="14"/>
  <c r="K16" i="14" s="1"/>
  <c r="J16" i="33"/>
  <c r="K16" i="33" s="1"/>
  <c r="J24" i="19"/>
  <c r="K24" i="19" s="1"/>
  <c r="J16" i="15"/>
  <c r="K16" i="15" s="1"/>
  <c r="J17" i="32"/>
  <c r="K17" i="32" s="1"/>
  <c r="J20" i="26"/>
  <c r="K20" i="26" s="1"/>
  <c r="J39" i="35"/>
  <c r="K39" i="35" s="1"/>
  <c r="J18" i="37"/>
  <c r="K18" i="37" s="1"/>
  <c r="J43" i="19"/>
  <c r="K43" i="19" s="1"/>
  <c r="J36" i="30"/>
  <c r="K36" i="30" s="1"/>
  <c r="J36" i="39"/>
  <c r="K36" i="39" s="1"/>
  <c r="J41" i="29"/>
  <c r="K41" i="29" s="1"/>
  <c r="J26" i="37"/>
  <c r="K26" i="37" s="1"/>
  <c r="J21" i="27"/>
  <c r="K21" i="27" s="1"/>
  <c r="J14" i="15"/>
  <c r="K14" i="15" s="1"/>
  <c r="J45" i="24"/>
  <c r="K45" i="24" s="1"/>
  <c r="J43" i="1"/>
  <c r="K43" i="1" s="1"/>
  <c r="J24" i="35"/>
  <c r="K24" i="35" s="1"/>
  <c r="J40" i="1"/>
  <c r="K40" i="1" s="1"/>
  <c r="J31" i="39"/>
  <c r="K31" i="39" s="1"/>
  <c r="J18" i="17"/>
  <c r="K18" i="17" s="1"/>
  <c r="J17" i="22"/>
  <c r="K17" i="22" s="1"/>
  <c r="J19" i="13"/>
  <c r="K19" i="13" s="1"/>
  <c r="J28" i="27"/>
  <c r="K28" i="27" s="1"/>
  <c r="J33" i="39"/>
  <c r="K33" i="39" s="1"/>
  <c r="J37" i="28"/>
  <c r="K37" i="28" s="1"/>
  <c r="J42" i="29"/>
  <c r="K42" i="29" s="1"/>
  <c r="J39" i="1"/>
  <c r="K39" i="1" s="1"/>
  <c r="J25" i="29"/>
  <c r="K25" i="29" s="1"/>
  <c r="J14" i="11"/>
  <c r="J24" i="23"/>
  <c r="K24" i="23" s="1"/>
  <c r="J19" i="17"/>
  <c r="K19" i="17" s="1"/>
  <c r="J33" i="1"/>
  <c r="K33" i="1" s="1"/>
  <c r="J17" i="12"/>
  <c r="K17" i="12" s="1"/>
  <c r="J39" i="25"/>
  <c r="K39" i="25" s="1"/>
  <c r="J27" i="25"/>
  <c r="K27" i="25" s="1"/>
  <c r="J29" i="23"/>
  <c r="K29" i="23" s="1"/>
  <c r="J20" i="16"/>
  <c r="K20" i="16" s="1"/>
  <c r="J45" i="1"/>
  <c r="K45" i="1" s="1"/>
  <c r="J24" i="28"/>
  <c r="K24" i="28" s="1"/>
  <c r="J14" i="38"/>
  <c r="K14" i="38" s="1"/>
  <c r="J19" i="14"/>
  <c r="K19" i="14" s="1"/>
  <c r="J31" i="1"/>
  <c r="K31" i="1" s="1"/>
  <c r="J21" i="22"/>
  <c r="K21" i="22" s="1"/>
  <c r="J34" i="16"/>
  <c r="K34" i="16" s="1"/>
  <c r="J22" i="15"/>
  <c r="K22" i="15" s="1"/>
  <c r="J33" i="37"/>
  <c r="K33" i="37" s="1"/>
  <c r="J20" i="24"/>
  <c r="K20" i="24" s="1"/>
  <c r="J19" i="32"/>
  <c r="K19" i="32" s="1"/>
  <c r="J43" i="24"/>
  <c r="K43" i="24" s="1"/>
  <c r="J19" i="25"/>
  <c r="K19" i="25" s="1"/>
  <c r="J44" i="1"/>
  <c r="K44" i="1" s="1"/>
  <c r="J24" i="26"/>
  <c r="K24" i="26" s="1"/>
  <c r="J48" i="39"/>
  <c r="K48" i="39" s="1"/>
  <c r="J18" i="1"/>
  <c r="K18" i="1" s="1"/>
  <c r="J48" i="24"/>
  <c r="K48" i="24" s="1"/>
  <c r="J27" i="27"/>
  <c r="K27" i="27" s="1"/>
  <c r="J21" i="28"/>
  <c r="K21" i="28" s="1"/>
  <c r="J14" i="28"/>
  <c r="K14" i="28" s="1"/>
  <c r="J40" i="24"/>
  <c r="K40" i="24" s="1"/>
  <c r="J37" i="17"/>
  <c r="K37" i="17" s="1"/>
  <c r="J47" i="18"/>
  <c r="K47" i="18" s="1"/>
  <c r="J56" i="23"/>
  <c r="K56" i="23" s="1"/>
  <c r="J56" i="39"/>
  <c r="K56" i="39" s="1"/>
  <c r="J14" i="20"/>
  <c r="K14" i="20" s="1"/>
  <c r="J23" i="21"/>
  <c r="K23" i="21" s="1"/>
  <c r="J61" i="18"/>
  <c r="K61" i="18" s="1"/>
  <c r="J48" i="1"/>
  <c r="K48" i="1" s="1"/>
  <c r="J20" i="29"/>
  <c r="K20" i="29" s="1"/>
  <c r="J38" i="24"/>
  <c r="K38" i="24" s="1"/>
  <c r="J33" i="21"/>
  <c r="K33" i="21" s="1"/>
  <c r="J35" i="30"/>
  <c r="K35" i="30" s="1"/>
  <c r="J39" i="23"/>
  <c r="K39" i="23" s="1"/>
  <c r="J34" i="39"/>
  <c r="K34" i="39" s="1"/>
  <c r="J38" i="39"/>
  <c r="K38" i="39" s="1"/>
  <c r="J15" i="16"/>
  <c r="K15" i="16" s="1"/>
  <c r="J58" i="35"/>
  <c r="K58" i="35" s="1"/>
  <c r="J21" i="29"/>
  <c r="K21" i="29" s="1"/>
  <c r="J26" i="28"/>
  <c r="K26" i="28" s="1"/>
  <c r="J15" i="36"/>
  <c r="K15" i="36" s="1"/>
  <c r="J29" i="17"/>
  <c r="K29" i="17" s="1"/>
  <c r="J19" i="22"/>
  <c r="K19" i="22" s="1"/>
  <c r="J18" i="11"/>
  <c r="L18" i="11" s="1"/>
  <c r="J18" i="33"/>
  <c r="K18" i="33" s="1"/>
  <c r="J16" i="30"/>
  <c r="K16" i="30" s="1"/>
  <c r="J34" i="21"/>
  <c r="K34" i="21" s="1"/>
  <c r="J51" i="39"/>
  <c r="K51" i="39" s="1"/>
  <c r="J52" i="23"/>
  <c r="K52" i="23" s="1"/>
  <c r="J26" i="19"/>
  <c r="K26" i="19" s="1"/>
  <c r="J22" i="28"/>
  <c r="K22" i="28" s="1"/>
  <c r="J60" i="35"/>
  <c r="K60" i="35" s="1"/>
  <c r="J52" i="35"/>
  <c r="K52" i="35" s="1"/>
  <c r="J14" i="17"/>
  <c r="K14" i="17" s="1"/>
  <c r="J22" i="19"/>
  <c r="K22" i="19" s="1"/>
  <c r="J22" i="39"/>
  <c r="K22" i="39" s="1"/>
  <c r="J53" i="18"/>
  <c r="K53" i="18" s="1"/>
  <c r="J26" i="25"/>
  <c r="K26" i="25" s="1"/>
  <c r="J33" i="23"/>
  <c r="K33" i="23" s="1"/>
  <c r="J27" i="38"/>
  <c r="K27" i="38" s="1"/>
  <c r="J28" i="17"/>
  <c r="K28" i="17" s="1"/>
  <c r="J35" i="38"/>
  <c r="K35" i="38" s="1"/>
  <c r="J46" i="23"/>
  <c r="K46" i="23" s="1"/>
  <c r="J26" i="29"/>
  <c r="K26" i="29" s="1"/>
  <c r="J15" i="33"/>
  <c r="K15" i="33" s="1"/>
  <c r="J24" i="29"/>
  <c r="K24" i="29" s="1"/>
  <c r="J43" i="17"/>
  <c r="K43" i="17" s="1"/>
  <c r="J33" i="25"/>
  <c r="K33" i="25" s="1"/>
  <c r="J49" i="18"/>
  <c r="K49" i="18" s="1"/>
  <c r="J14" i="24"/>
  <c r="K14" i="24" s="1"/>
  <c r="J35" i="31"/>
  <c r="K35" i="31" s="1"/>
  <c r="J36" i="17"/>
  <c r="K36" i="17" s="1"/>
  <c r="J24" i="39"/>
  <c r="K24" i="39" s="1"/>
  <c r="J20" i="18"/>
  <c r="K20" i="18" s="1"/>
  <c r="J16" i="17"/>
  <c r="K16" i="17" s="1"/>
  <c r="J14" i="32"/>
  <c r="K14" i="32" s="1"/>
  <c r="J14" i="37"/>
  <c r="K14" i="37" s="1"/>
  <c r="J30" i="18"/>
  <c r="K30" i="18" s="1"/>
  <c r="J46" i="35"/>
  <c r="K46" i="35" s="1"/>
  <c r="J14" i="25"/>
  <c r="K14" i="25" s="1"/>
  <c r="J28" i="21"/>
  <c r="K28" i="21" s="1"/>
  <c r="J49" i="23"/>
  <c r="K49" i="23" s="1"/>
  <c r="J42" i="39"/>
  <c r="K42" i="39" s="1"/>
  <c r="J20" i="25"/>
  <c r="K20" i="25" s="1"/>
  <c r="J22" i="11"/>
  <c r="K22" i="11" s="1"/>
  <c r="J44" i="19"/>
  <c r="K44" i="19" s="1"/>
  <c r="J28" i="16"/>
  <c r="K28" i="16" s="1"/>
  <c r="J35" i="18"/>
  <c r="K35" i="18" s="1"/>
  <c r="J40" i="19"/>
  <c r="K40" i="19" s="1"/>
  <c r="J25" i="24"/>
  <c r="K25" i="24" s="1"/>
  <c r="J51" i="24"/>
  <c r="K51" i="24" s="1"/>
  <c r="J21" i="23"/>
  <c r="K21" i="23" s="1"/>
  <c r="J28" i="1"/>
  <c r="K28" i="1" s="1"/>
  <c r="J23" i="28"/>
  <c r="K23" i="28" s="1"/>
  <c r="J29" i="18"/>
  <c r="K29" i="18" s="1"/>
  <c r="J29" i="16"/>
  <c r="K29" i="16" s="1"/>
  <c r="J17" i="31"/>
  <c r="K17" i="31" s="1"/>
  <c r="J42" i="24"/>
  <c r="K42" i="24" s="1"/>
  <c r="J28" i="30"/>
  <c r="K28" i="30" s="1"/>
  <c r="J16" i="31"/>
  <c r="K16" i="31" s="1"/>
  <c r="J28" i="25"/>
  <c r="K28" i="25" s="1"/>
  <c r="J20" i="38"/>
  <c r="K20" i="38" s="1"/>
  <c r="J23" i="11"/>
  <c r="L23" i="11" s="1"/>
  <c r="J41" i="19"/>
  <c r="K41" i="19" s="1"/>
  <c r="H7" i="25"/>
  <c r="L7" i="25" s="1"/>
  <c r="H7" i="20"/>
  <c r="L7" i="20" s="1"/>
  <c r="H7" i="33"/>
  <c r="L7" i="33" s="1"/>
  <c r="H7" i="28"/>
  <c r="L7" i="28" s="1"/>
  <c r="H7" i="27"/>
  <c r="L7" i="27" s="1"/>
  <c r="B7" i="1"/>
  <c r="F7" i="1" s="1"/>
  <c r="B7" i="12"/>
  <c r="F7" i="12" s="1"/>
  <c r="B7" i="32"/>
  <c r="F7" i="32" s="1"/>
  <c r="B7" i="38"/>
  <c r="F7" i="38" s="1"/>
  <c r="B7" i="26"/>
  <c r="F7" i="26" s="1"/>
  <c r="H7" i="32"/>
  <c r="L7" i="32" s="1"/>
  <c r="H7" i="22"/>
  <c r="L7" i="22" s="1"/>
  <c r="H7" i="24"/>
  <c r="L7" i="24" s="1"/>
  <c r="H7" i="34"/>
  <c r="L7" i="34" s="1"/>
  <c r="H7" i="29"/>
  <c r="L7" i="29" s="1"/>
  <c r="H7" i="39"/>
  <c r="L7" i="39" s="1"/>
  <c r="B7" i="25"/>
  <c r="F7" i="25" s="1"/>
  <c r="B7" i="20"/>
  <c r="F7" i="20" s="1"/>
  <c r="B7" i="33"/>
  <c r="F7" i="33" s="1"/>
  <c r="B7" i="28"/>
  <c r="F7" i="28" s="1"/>
  <c r="B7" i="27"/>
  <c r="F7" i="27" s="1"/>
  <c r="H7" i="38"/>
  <c r="L7" i="38" s="1"/>
  <c r="B7" i="23"/>
  <c r="F7" i="23" s="1"/>
  <c r="H7" i="11"/>
  <c r="L7" i="11" s="1"/>
  <c r="H7" i="21"/>
  <c r="L7" i="21" s="1"/>
  <c r="H7" i="16"/>
  <c r="L7" i="16" s="1"/>
  <c r="H7" i="35"/>
  <c r="L7" i="35" s="1"/>
  <c r="H7" i="30"/>
  <c r="L7" i="30" s="1"/>
  <c r="H7" i="40"/>
  <c r="L7" i="40" s="1"/>
  <c r="B7" i="22"/>
  <c r="F7" i="22" s="1"/>
  <c r="B7" i="24"/>
  <c r="F7" i="24" s="1"/>
  <c r="B7" i="34"/>
  <c r="F7" i="34" s="1"/>
  <c r="B7" i="29"/>
  <c r="F7" i="29" s="1"/>
  <c r="B7" i="39"/>
  <c r="F7" i="39" s="1"/>
  <c r="B7" i="18"/>
  <c r="F7" i="18" s="1"/>
  <c r="H7" i="14"/>
  <c r="L7" i="14" s="1"/>
  <c r="H7" i="19"/>
  <c r="L7" i="19" s="1"/>
  <c r="H7" i="13"/>
  <c r="L7" i="13" s="1"/>
  <c r="H7" i="36"/>
  <c r="L7" i="36" s="1"/>
  <c r="H7" i="31"/>
  <c r="L7" i="31" s="1"/>
  <c r="B7" i="11"/>
  <c r="F7" i="11" s="1"/>
  <c r="B7" i="21"/>
  <c r="F7" i="21" s="1"/>
  <c r="B7" i="16"/>
  <c r="F7" i="16" s="1"/>
  <c r="B7" i="35"/>
  <c r="F7" i="35" s="1"/>
  <c r="B7" i="30"/>
  <c r="F7" i="30" s="1"/>
  <c r="B7" i="40"/>
  <c r="F7" i="40" s="1"/>
  <c r="H7" i="41"/>
  <c r="L7" i="41" s="1"/>
  <c r="H7" i="12"/>
  <c r="L7" i="12" s="1"/>
  <c r="H7" i="26"/>
  <c r="L7" i="26" s="1"/>
  <c r="B7" i="17"/>
  <c r="F7" i="17" s="1"/>
  <c r="H7" i="15"/>
  <c r="L7" i="15" s="1"/>
  <c r="H7" i="18"/>
  <c r="L7" i="18" s="1"/>
  <c r="H7" i="17"/>
  <c r="L7" i="17" s="1"/>
  <c r="H7" i="37"/>
  <c r="L7" i="37" s="1"/>
  <c r="H7" i="23"/>
  <c r="L7" i="23" s="1"/>
  <c r="B7" i="14"/>
  <c r="F7" i="14" s="1"/>
  <c r="B7" i="19"/>
  <c r="F7" i="19" s="1"/>
  <c r="B7" i="13"/>
  <c r="F7" i="13" s="1"/>
  <c r="B7" i="36"/>
  <c r="F7" i="36" s="1"/>
  <c r="B7" i="31"/>
  <c r="F7" i="31" s="1"/>
  <c r="B7" i="41"/>
  <c r="F7" i="41" s="1"/>
  <c r="B7" i="15"/>
  <c r="F7" i="15" s="1"/>
  <c r="B7" i="37"/>
  <c r="F7" i="37" s="1"/>
  <c r="H3" i="15"/>
  <c r="L3" i="15" s="1"/>
  <c r="H3" i="18"/>
  <c r="H3" i="17"/>
  <c r="L3" i="17" s="1"/>
  <c r="H3" i="37"/>
  <c r="L3" i="37" s="1"/>
  <c r="H3" i="23"/>
  <c r="B3" i="14"/>
  <c r="F3" i="14" s="1"/>
  <c r="B3" i="19"/>
  <c r="F3" i="19" s="1"/>
  <c r="B3" i="13"/>
  <c r="F3" i="13" s="1"/>
  <c r="B3" i="36"/>
  <c r="F3" i="36" s="1"/>
  <c r="B3" i="31"/>
  <c r="F3" i="31" s="1"/>
  <c r="B3" i="41"/>
  <c r="F3" i="41" s="1"/>
  <c r="H3" i="19"/>
  <c r="B3" i="21"/>
  <c r="F3" i="21" s="1"/>
  <c r="B3" i="40"/>
  <c r="F3" i="40" s="1"/>
  <c r="H3" i="1"/>
  <c r="L3" i="1" s="1"/>
  <c r="H3" i="12"/>
  <c r="H3" i="32"/>
  <c r="H3" i="38"/>
  <c r="H3" i="26"/>
  <c r="B3" i="15"/>
  <c r="F3" i="15" s="1"/>
  <c r="B3" i="18"/>
  <c r="F3" i="18" s="1"/>
  <c r="B3" i="17"/>
  <c r="F3" i="17" s="1"/>
  <c r="B3" i="37"/>
  <c r="F3" i="37" s="1"/>
  <c r="B3" i="23"/>
  <c r="F3" i="23" s="1"/>
  <c r="H3" i="31"/>
  <c r="L3" i="31" s="1"/>
  <c r="B3" i="35"/>
  <c r="F3" i="35" s="1"/>
  <c r="H3" i="25"/>
  <c r="L3" i="25" s="1"/>
  <c r="H3" i="20"/>
  <c r="H3" i="33"/>
  <c r="H3" i="28"/>
  <c r="H3" i="27"/>
  <c r="B3" i="1"/>
  <c r="F3" i="1" s="1"/>
  <c r="B3" i="12"/>
  <c r="F3" i="12" s="1"/>
  <c r="B3" i="32"/>
  <c r="F3" i="32" s="1"/>
  <c r="B3" i="38"/>
  <c r="F3" i="38" s="1"/>
  <c r="B3" i="26"/>
  <c r="F3" i="26" s="1"/>
  <c r="H3" i="41"/>
  <c r="H3" i="36"/>
  <c r="L3" i="36" s="1"/>
  <c r="B3" i="16"/>
  <c r="F3" i="16" s="1"/>
  <c r="H3" i="22"/>
  <c r="H3" i="24"/>
  <c r="H3" i="34"/>
  <c r="H3" i="29"/>
  <c r="H3" i="39"/>
  <c r="L3" i="39" s="1"/>
  <c r="B3" i="25"/>
  <c r="B3" i="20"/>
  <c r="F3" i="20" s="1"/>
  <c r="B3" i="33"/>
  <c r="F3" i="33" s="1"/>
  <c r="B3" i="28"/>
  <c r="F3" i="28" s="1"/>
  <c r="B3" i="27"/>
  <c r="H3" i="14"/>
  <c r="B3" i="30"/>
  <c r="F3" i="30" s="1"/>
  <c r="H3" i="11"/>
  <c r="H3" i="21"/>
  <c r="H3" i="16"/>
  <c r="H3" i="35"/>
  <c r="L3" i="35" s="1"/>
  <c r="H3" i="30"/>
  <c r="H3" i="40"/>
  <c r="B3" i="22"/>
  <c r="F3" i="22" s="1"/>
  <c r="B3" i="24"/>
  <c r="F3" i="24" s="1"/>
  <c r="B3" i="34"/>
  <c r="F3" i="34" s="1"/>
  <c r="B3" i="29"/>
  <c r="F3" i="29" s="1"/>
  <c r="B3" i="39"/>
  <c r="F3" i="39" s="1"/>
  <c r="H3" i="13"/>
  <c r="B3" i="11"/>
  <c r="F3" i="11" s="1"/>
  <c r="J44" i="23"/>
  <c r="K44" i="23" s="1"/>
  <c r="J19" i="35"/>
  <c r="K19" i="35" s="1"/>
  <c r="J59" i="18"/>
  <c r="K59" i="18" s="1"/>
  <c r="J17" i="21"/>
  <c r="K17" i="21" s="1"/>
  <c r="J31" i="35"/>
  <c r="K31" i="35" s="1"/>
  <c r="J17" i="11"/>
  <c r="L17" i="11" s="1"/>
  <c r="J27" i="21"/>
  <c r="K27" i="21" s="1"/>
  <c r="J36" i="19"/>
  <c r="K36" i="19" s="1"/>
  <c r="J31" i="21"/>
  <c r="K31" i="21" s="1"/>
  <c r="J32" i="38"/>
  <c r="K32" i="38" s="1"/>
  <c r="J15" i="30"/>
  <c r="K15" i="30" s="1"/>
  <c r="J43" i="31"/>
  <c r="K43" i="31" s="1"/>
  <c r="J45" i="31"/>
  <c r="K45" i="31" s="1"/>
  <c r="J23" i="30"/>
  <c r="K23" i="30" s="1"/>
  <c r="J15" i="21"/>
  <c r="K15" i="21" s="1"/>
  <c r="J26" i="17"/>
  <c r="K26" i="17" s="1"/>
  <c r="J51" i="18"/>
  <c r="K51" i="18" s="1"/>
  <c r="J40" i="35"/>
  <c r="K40" i="35" s="1"/>
  <c r="J36" i="24"/>
  <c r="K36" i="24" s="1"/>
  <c r="J58" i="23"/>
  <c r="K58" i="23" s="1"/>
  <c r="J29" i="31"/>
  <c r="K29" i="31" s="1"/>
  <c r="J31" i="24"/>
  <c r="K31" i="24" s="1"/>
  <c r="J21" i="37"/>
  <c r="K21" i="37" s="1"/>
  <c r="J24" i="21"/>
  <c r="K24" i="21" s="1"/>
  <c r="J16" i="19"/>
  <c r="K16" i="19" s="1"/>
  <c r="J32" i="23"/>
  <c r="K32" i="23" s="1"/>
  <c r="J18" i="21"/>
  <c r="K18" i="21" s="1"/>
  <c r="J33" i="18"/>
  <c r="K33" i="18" s="1"/>
  <c r="J52" i="24"/>
  <c r="K52" i="24" s="1"/>
  <c r="J34" i="24"/>
  <c r="K34" i="24" s="1"/>
  <c r="J23" i="23"/>
  <c r="K23" i="23" s="1"/>
  <c r="J15" i="24"/>
  <c r="K15" i="24" s="1"/>
  <c r="J23" i="25"/>
  <c r="K23" i="25" s="1"/>
  <c r="J25" i="35"/>
  <c r="K25" i="35" s="1"/>
  <c r="J36" i="31"/>
  <c r="K36" i="31" s="1"/>
  <c r="J29" i="28"/>
  <c r="K29" i="28" s="1"/>
  <c r="J37" i="25"/>
  <c r="K37" i="25" s="1"/>
  <c r="J38" i="35"/>
  <c r="K38" i="35" s="1"/>
  <c r="J33" i="24"/>
  <c r="K33" i="24" s="1"/>
  <c r="J20" i="23"/>
  <c r="K20" i="23" s="1"/>
  <c r="J46" i="17"/>
  <c r="K46" i="17" s="1"/>
  <c r="J25" i="28"/>
  <c r="K25" i="28" s="1"/>
  <c r="J33" i="29"/>
  <c r="K33" i="29" s="1"/>
  <c r="J34" i="29"/>
  <c r="K34" i="29" s="1"/>
  <c r="J44" i="24"/>
  <c r="K44" i="24" s="1"/>
  <c r="J20" i="15"/>
  <c r="K20" i="15" s="1"/>
  <c r="J16" i="23"/>
  <c r="K16" i="23" s="1"/>
  <c r="J20" i="17"/>
  <c r="K20" i="17" s="1"/>
  <c r="J32" i="16"/>
  <c r="K32" i="16" s="1"/>
  <c r="J17" i="33"/>
  <c r="K17" i="33" s="1"/>
  <c r="J15" i="35"/>
  <c r="K15" i="35" s="1"/>
  <c r="J41" i="39"/>
  <c r="K41" i="39" s="1"/>
  <c r="J32" i="21"/>
  <c r="K32" i="21" s="1"/>
  <c r="J20" i="22"/>
  <c r="K20" i="22" s="1"/>
  <c r="J14" i="33"/>
  <c r="K14" i="33" s="1"/>
  <c r="J26" i="39"/>
  <c r="K26" i="39" s="1"/>
  <c r="J16" i="22"/>
  <c r="K16" i="22" s="1"/>
  <c r="J20" i="11"/>
  <c r="K20" i="11" s="1"/>
  <c r="J51" i="35"/>
  <c r="K51" i="35" s="1"/>
  <c r="J19" i="29"/>
  <c r="K19" i="29" s="1"/>
  <c r="J26" i="15"/>
  <c r="K26" i="15" s="1"/>
  <c r="J17" i="18"/>
  <c r="K17" i="18" s="1"/>
  <c r="J21" i="25"/>
  <c r="K21" i="25" s="1"/>
  <c r="J35" i="25"/>
  <c r="K35" i="25" s="1"/>
  <c r="J34" i="25"/>
  <c r="K34" i="25" s="1"/>
  <c r="J38" i="23"/>
  <c r="K38" i="23" s="1"/>
  <c r="J39" i="39"/>
  <c r="K39" i="39" s="1"/>
  <c r="J30" i="39"/>
  <c r="K30" i="39" s="1"/>
  <c r="J41" i="35"/>
  <c r="K41" i="35" s="1"/>
  <c r="J17" i="35"/>
  <c r="K17" i="35" s="1"/>
  <c r="J35" i="35"/>
  <c r="K35" i="35" s="1"/>
  <c r="J40" i="39"/>
  <c r="K40" i="39" s="1"/>
  <c r="J14" i="16"/>
  <c r="K14" i="16" s="1"/>
  <c r="J27" i="29"/>
  <c r="K27" i="29" s="1"/>
  <c r="J19" i="11"/>
  <c r="L19" i="11" s="1"/>
  <c r="J27" i="1"/>
  <c r="K27" i="1" s="1"/>
  <c r="J37" i="39"/>
  <c r="K37" i="39" s="1"/>
  <c r="J42" i="19"/>
  <c r="K42" i="19" s="1"/>
  <c r="J15" i="17"/>
  <c r="K15" i="17" s="1"/>
  <c r="J19" i="15"/>
  <c r="K19" i="15" s="1"/>
  <c r="J37" i="18"/>
  <c r="K37" i="18" s="1"/>
  <c r="J15" i="34"/>
  <c r="K15" i="34" s="1"/>
  <c r="J23" i="38"/>
  <c r="K23" i="38" s="1"/>
  <c r="J55" i="23"/>
  <c r="K55" i="23" s="1"/>
  <c r="J31" i="29"/>
  <c r="K31" i="29" s="1"/>
  <c r="J14" i="18"/>
  <c r="K14" i="18" s="1"/>
  <c r="J37" i="35"/>
  <c r="K37" i="35" s="1"/>
  <c r="J27" i="23"/>
  <c r="K27" i="23" s="1"/>
  <c r="J28" i="38"/>
  <c r="K28" i="38" s="1"/>
  <c r="J21" i="11"/>
  <c r="L21" i="11" s="1"/>
  <c r="J31" i="19"/>
  <c r="K31" i="19" s="1"/>
  <c r="J23" i="24"/>
  <c r="K23" i="24" s="1"/>
  <c r="J27" i="18"/>
  <c r="K27" i="18" s="1"/>
  <c r="J16" i="13"/>
  <c r="K16" i="13" s="1"/>
  <c r="J15" i="23"/>
  <c r="K15" i="23" s="1"/>
  <c r="J17" i="27"/>
  <c r="K17" i="27" s="1"/>
  <c r="J23" i="1"/>
  <c r="K23" i="1" s="1"/>
  <c r="J22" i="30"/>
  <c r="K22" i="30" s="1"/>
  <c r="J20" i="31"/>
  <c r="K20" i="31" s="1"/>
  <c r="J33" i="17"/>
  <c r="K33" i="17" s="1"/>
  <c r="J46" i="31"/>
  <c r="K46" i="31" s="1"/>
  <c r="J18" i="35"/>
  <c r="K18" i="35" s="1"/>
  <c r="J46" i="18"/>
  <c r="K46" i="18" s="1"/>
  <c r="J17" i="19"/>
  <c r="K17" i="19" s="1"/>
  <c r="J24" i="24"/>
  <c r="K24" i="24" s="1"/>
  <c r="J16" i="35"/>
  <c r="K16" i="35" s="1"/>
  <c r="J19" i="1"/>
  <c r="K19" i="1" s="1"/>
  <c r="J17" i="34"/>
  <c r="K17" i="34" s="1"/>
  <c r="J28" i="11"/>
  <c r="L28" i="11" s="1"/>
  <c r="J15" i="13"/>
  <c r="K15" i="13" s="1"/>
  <c r="J45" i="35"/>
  <c r="K45" i="35" s="1"/>
  <c r="J39" i="18"/>
  <c r="K39" i="18" s="1"/>
  <c r="J53" i="35"/>
  <c r="K53" i="35" s="1"/>
  <c r="J54" i="39"/>
  <c r="K54" i="39" s="1"/>
  <c r="J22" i="21"/>
  <c r="K22" i="21" s="1"/>
  <c r="J27" i="39"/>
  <c r="K27" i="39" s="1"/>
  <c r="J18" i="14"/>
  <c r="K18" i="14" s="1"/>
  <c r="J26" i="11"/>
  <c r="L26" i="11" s="1"/>
  <c r="J31" i="31"/>
  <c r="K31" i="31" s="1"/>
  <c r="J37" i="29"/>
  <c r="K37" i="29" s="1"/>
  <c r="J22" i="14"/>
  <c r="K22" i="14" s="1"/>
  <c r="J40" i="25"/>
  <c r="K40" i="25" s="1"/>
  <c r="J39" i="29"/>
  <c r="K39" i="29" s="1"/>
  <c r="J38" i="19"/>
  <c r="K38" i="19" s="1"/>
  <c r="J17" i="15"/>
  <c r="K17" i="15" s="1"/>
  <c r="J14" i="13"/>
  <c r="K14" i="13" s="1"/>
  <c r="J38" i="30"/>
  <c r="K38" i="30" s="1"/>
  <c r="J25" i="17"/>
  <c r="K25" i="17" s="1"/>
  <c r="J30" i="25"/>
  <c r="K30" i="25" s="1"/>
  <c r="J26" i="24"/>
  <c r="K26" i="24" s="1"/>
  <c r="J58" i="18"/>
  <c r="K58" i="18" s="1"/>
  <c r="J23" i="15"/>
  <c r="K23" i="15" s="1"/>
  <c r="J39" i="19"/>
  <c r="K39" i="19" s="1"/>
  <c r="J24" i="1"/>
  <c r="K24" i="1" s="1"/>
  <c r="J45" i="19"/>
  <c r="K45" i="19" s="1"/>
  <c r="J29" i="15"/>
  <c r="K29" i="15" s="1"/>
  <c r="J27" i="15"/>
  <c r="K27" i="15" s="1"/>
  <c r="J30" i="19"/>
  <c r="K30" i="19" s="1"/>
  <c r="J14" i="21"/>
  <c r="K14" i="21" s="1"/>
  <c r="J52" i="39"/>
  <c r="K52" i="39" s="1"/>
  <c r="J56" i="35"/>
  <c r="K56" i="35" s="1"/>
  <c r="J46" i="39"/>
  <c r="K46" i="39" s="1"/>
  <c r="J14" i="22"/>
  <c r="K14" i="22" s="1"/>
  <c r="J35" i="19"/>
  <c r="K35" i="19" s="1"/>
  <c r="J30" i="11"/>
  <c r="K30" i="11" s="1"/>
  <c r="J34" i="19"/>
  <c r="K34" i="19" s="1"/>
  <c r="J31" i="11"/>
  <c r="K31" i="11" s="1"/>
  <c r="J41" i="18"/>
  <c r="K41" i="18" s="1"/>
  <c r="J18" i="13"/>
  <c r="K18" i="13" s="1"/>
  <c r="J59" i="35"/>
  <c r="K59" i="35" s="1"/>
  <c r="J55" i="18"/>
  <c r="K55" i="18" s="1"/>
  <c r="J40" i="23"/>
  <c r="K40" i="23" s="1"/>
  <c r="J19" i="23"/>
  <c r="K19" i="23" s="1"/>
  <c r="J29" i="39"/>
  <c r="K29" i="39" s="1"/>
  <c r="J36" i="23"/>
  <c r="K36" i="23" s="1"/>
  <c r="J50" i="18"/>
  <c r="K50" i="18" s="1"/>
  <c r="J51" i="23"/>
  <c r="K51" i="23" s="1"/>
  <c r="J19" i="33"/>
  <c r="K19" i="33" s="1"/>
  <c r="J30" i="17"/>
  <c r="K30" i="17" s="1"/>
  <c r="J25" i="18"/>
  <c r="K25" i="18" s="1"/>
  <c r="J27" i="17"/>
  <c r="K27" i="17" s="1"/>
  <c r="J21" i="1"/>
  <c r="K21" i="1" s="1"/>
  <c r="J30" i="31"/>
  <c r="K30" i="31" s="1"/>
  <c r="J35" i="17"/>
  <c r="K35" i="17" s="1"/>
  <c r="J32" i="25"/>
  <c r="K32" i="25" s="1"/>
  <c r="J20" i="14"/>
  <c r="K20" i="14" s="1"/>
  <c r="J20" i="12"/>
  <c r="K20" i="12" s="1"/>
  <c r="J59" i="23"/>
  <c r="K59" i="23" s="1"/>
  <c r="J15" i="14"/>
  <c r="K15" i="14" s="1"/>
  <c r="J25" i="11"/>
  <c r="L25" i="11" s="1"/>
  <c r="J18" i="12"/>
  <c r="K18" i="12" s="1"/>
  <c r="J27" i="30"/>
  <c r="K27" i="30" s="1"/>
  <c r="J17" i="23"/>
  <c r="K17" i="23" s="1"/>
  <c r="J35" i="23"/>
  <c r="K35" i="23" s="1"/>
  <c r="J18" i="15"/>
  <c r="K18" i="15" s="1"/>
  <c r="J25" i="33"/>
  <c r="K25" i="33" s="1"/>
  <c r="J38" i="31"/>
  <c r="K38" i="31" s="1"/>
  <c r="J18" i="29"/>
  <c r="K18" i="29" s="1"/>
  <c r="J32" i="24"/>
  <c r="K32" i="24" s="1"/>
  <c r="J24" i="33"/>
  <c r="K24" i="33" s="1"/>
  <c r="J36" i="25"/>
  <c r="K36" i="25" s="1"/>
  <c r="J40" i="17"/>
  <c r="K40" i="17" s="1"/>
  <c r="J48" i="35"/>
  <c r="K48" i="35" s="1"/>
  <c r="J21" i="32"/>
  <c r="K21" i="32" s="1"/>
  <c r="J31" i="34"/>
  <c r="K31" i="34" s="1"/>
  <c r="J16" i="12"/>
  <c r="K16" i="12" s="1"/>
  <c r="J24" i="11"/>
  <c r="K24" i="11" s="1"/>
  <c r="J29" i="11"/>
  <c r="K29" i="11" s="1"/>
  <c r="J52" i="18"/>
  <c r="K52" i="18" s="1"/>
  <c r="J15" i="11"/>
  <c r="L15" i="11" s="1"/>
  <c r="J19" i="12"/>
  <c r="K19" i="12" s="1"/>
  <c r="J23" i="14"/>
  <c r="K23" i="14" s="1"/>
  <c r="J16" i="25"/>
  <c r="K16" i="25" s="1"/>
  <c r="J20" i="19"/>
  <c r="K20" i="19" s="1"/>
  <c r="J22" i="34"/>
  <c r="K22" i="34" s="1"/>
  <c r="J18" i="28"/>
  <c r="K18" i="28" s="1"/>
  <c r="J47" i="23"/>
  <c r="K47" i="23" s="1"/>
  <c r="J25" i="39"/>
  <c r="K25" i="39" s="1"/>
  <c r="J41" i="25"/>
  <c r="K41" i="25" s="1"/>
  <c r="J57" i="18"/>
  <c r="K57" i="18" s="1"/>
  <c r="J17" i="24"/>
  <c r="K17" i="24" s="1"/>
  <c r="J42" i="25"/>
  <c r="K42" i="25" s="1"/>
  <c r="J44" i="18"/>
  <c r="K44" i="18" s="1"/>
  <c r="J18" i="25"/>
  <c r="K18" i="25" s="1"/>
  <c r="J41" i="31"/>
  <c r="K41" i="31" s="1"/>
  <c r="J49" i="35"/>
  <c r="K49" i="35" s="1"/>
  <c r="J16" i="11"/>
  <c r="K16" i="11" s="1"/>
  <c r="J30" i="24"/>
  <c r="K30" i="24" s="1"/>
  <c r="J14" i="29"/>
  <c r="K14" i="29" s="1"/>
  <c r="J34" i="30"/>
  <c r="K34" i="30" s="1"/>
  <c r="J18" i="22"/>
  <c r="K18" i="22" s="1"/>
  <c r="J28" i="31"/>
  <c r="K28" i="31" s="1"/>
  <c r="J17" i="25"/>
  <c r="K17" i="25" s="1"/>
  <c r="J21" i="14"/>
  <c r="K21" i="14" s="1"/>
  <c r="J25" i="21"/>
  <c r="K25" i="21" s="1"/>
  <c r="J22" i="25"/>
  <c r="K22" i="25" s="1"/>
  <c r="J27" i="11"/>
  <c r="K27" i="11" s="1"/>
  <c r="J17" i="14"/>
  <c r="K17" i="14" s="1"/>
  <c r="J29" i="1"/>
  <c r="K29" i="1" s="1"/>
  <c r="J17" i="39"/>
  <c r="K17" i="39" s="1"/>
  <c r="J23" i="39"/>
  <c r="K23" i="39" s="1"/>
  <c r="J17" i="29"/>
  <c r="K17" i="29" s="1"/>
  <c r="J44" i="39"/>
  <c r="K44" i="39" s="1"/>
  <c r="J26" i="18"/>
  <c r="K26" i="18" s="1"/>
  <c r="J18" i="30"/>
  <c r="K18" i="30" s="1"/>
  <c r="J28" i="18"/>
  <c r="K28" i="18" s="1"/>
  <c r="J19" i="39"/>
  <c r="K19" i="39" s="1"/>
  <c r="J16" i="26"/>
  <c r="K16" i="26" s="1"/>
  <c r="J18" i="24"/>
  <c r="K18" i="24" s="1"/>
  <c r="J44" i="35"/>
  <c r="K44" i="35" s="1"/>
  <c r="J30" i="28"/>
  <c r="K30" i="28" s="1"/>
  <c r="J21" i="26"/>
  <c r="K21" i="26" s="1"/>
  <c r="J31" i="18"/>
  <c r="K31" i="18" s="1"/>
  <c r="J19" i="31"/>
  <c r="K19" i="31" s="1"/>
  <c r="J18" i="23"/>
  <c r="K18" i="23" s="1"/>
  <c r="J14" i="19"/>
  <c r="K14" i="19" s="1"/>
  <c r="J44" i="25"/>
  <c r="K44" i="25" s="1"/>
  <c r="J18" i="18"/>
  <c r="K18" i="18" s="1"/>
  <c r="J27" i="31"/>
  <c r="K27" i="31" s="1"/>
  <c r="J38" i="25"/>
  <c r="K38" i="25" s="1"/>
  <c r="J18" i="38"/>
  <c r="K18" i="38" s="1"/>
  <c r="J14" i="14"/>
  <c r="K14" i="14" s="1"/>
  <c r="J14" i="12"/>
  <c r="K14" i="12" s="1"/>
  <c r="J21" i="18"/>
  <c r="K21" i="18" s="1"/>
  <c r="J17" i="13"/>
  <c r="K17" i="13" s="1"/>
  <c r="J16" i="39"/>
  <c r="K16" i="39" s="1"/>
  <c r="J47" i="39"/>
  <c r="K47" i="39" s="1"/>
  <c r="J32" i="18"/>
  <c r="K32" i="18" s="1"/>
  <c r="J19" i="16"/>
  <c r="K19" i="16" s="1"/>
  <c r="J57" i="39"/>
  <c r="K57" i="39" s="1"/>
  <c r="J15" i="15"/>
  <c r="K15" i="15" s="1"/>
  <c r="J35" i="29"/>
  <c r="K35" i="29" s="1"/>
  <c r="J42" i="31"/>
  <c r="K42" i="31" s="1"/>
  <c r="J25" i="31"/>
  <c r="K25" i="31" s="1"/>
  <c r="J26" i="31"/>
  <c r="K26" i="31" s="1"/>
  <c r="K23" i="11"/>
  <c r="L14" i="11"/>
  <c r="K14" i="11"/>
  <c r="J23" i="35"/>
  <c r="K23" i="35" s="1"/>
  <c r="J22" i="24"/>
  <c r="K22" i="24" s="1"/>
  <c r="J50" i="24"/>
  <c r="K50" i="24" s="1"/>
  <c r="J36" i="16"/>
  <c r="K36" i="16" s="1"/>
  <c r="H17" i="42"/>
  <c r="L17" i="42" s="1"/>
  <c r="K3" i="25" l="1"/>
  <c r="K7" i="42" s="1"/>
  <c r="H7" i="42"/>
  <c r="L7" i="42" s="1"/>
  <c r="H33" i="42"/>
  <c r="L33" i="42" s="1"/>
  <c r="L3" i="40"/>
  <c r="K3" i="21"/>
  <c r="K9" i="42" s="1"/>
  <c r="L3" i="21"/>
  <c r="N3" i="27"/>
  <c r="Q3" i="27" s="1"/>
  <c r="F3" i="27"/>
  <c r="N3" i="25"/>
  <c r="Q3" i="25" s="1"/>
  <c r="F3" i="25"/>
  <c r="K3" i="24"/>
  <c r="L3" i="24"/>
  <c r="H34" i="42"/>
  <c r="L34" i="42" s="1"/>
  <c r="L3" i="41"/>
  <c r="H19" i="42"/>
  <c r="L19" i="42" s="1"/>
  <c r="L3" i="33"/>
  <c r="H18" i="42"/>
  <c r="L18" i="42" s="1"/>
  <c r="L3" i="32"/>
  <c r="H29" i="42"/>
  <c r="L29" i="42" s="1"/>
  <c r="L3" i="23"/>
  <c r="H27" i="42"/>
  <c r="L27" i="42" s="1"/>
  <c r="L3" i="30"/>
  <c r="K3" i="22"/>
  <c r="K8" i="42" s="1"/>
  <c r="L3" i="22"/>
  <c r="H13" i="42"/>
  <c r="L13" i="42" s="1"/>
  <c r="L3" i="20"/>
  <c r="H12" i="42"/>
  <c r="L12" i="42" s="1"/>
  <c r="L3" i="12"/>
  <c r="K3" i="19"/>
  <c r="K10" i="42" s="1"/>
  <c r="L3" i="19"/>
  <c r="H16" i="42"/>
  <c r="L16" i="42" s="1"/>
  <c r="L3" i="13"/>
  <c r="K3" i="29"/>
  <c r="K26" i="42" s="1"/>
  <c r="L3" i="29"/>
  <c r="K3" i="27"/>
  <c r="K31" i="42" s="1"/>
  <c r="L3" i="27"/>
  <c r="H30" i="42"/>
  <c r="L30" i="42" s="1"/>
  <c r="L3" i="26"/>
  <c r="H15" i="42"/>
  <c r="L15" i="42" s="1"/>
  <c r="L3" i="16"/>
  <c r="H20" i="42"/>
  <c r="L20" i="42" s="1"/>
  <c r="L3" i="34"/>
  <c r="K3" i="28"/>
  <c r="K25" i="42" s="1"/>
  <c r="L3" i="28"/>
  <c r="K3" i="38"/>
  <c r="K24" i="42" s="1"/>
  <c r="L3" i="38"/>
  <c r="H11" i="42"/>
  <c r="L11" i="42" s="1"/>
  <c r="L3" i="18"/>
  <c r="K3" i="11"/>
  <c r="K3" i="42" s="1"/>
  <c r="L3" i="11"/>
  <c r="K3" i="14"/>
  <c r="K4" i="42" s="1"/>
  <c r="L3" i="14"/>
  <c r="N3" i="38"/>
  <c r="K18" i="11"/>
  <c r="K21" i="11"/>
  <c r="K15" i="11"/>
  <c r="H4" i="42"/>
  <c r="L4" i="42" s="1"/>
  <c r="N3" i="31"/>
  <c r="Q3" i="31" s="1"/>
  <c r="K3" i="18"/>
  <c r="K11" i="42" s="1"/>
  <c r="N3" i="34"/>
  <c r="N3" i="37"/>
  <c r="N3" i="35"/>
  <c r="Q3" i="35" s="1"/>
  <c r="N3" i="39"/>
  <c r="N3" i="13"/>
  <c r="H31" i="42"/>
  <c r="L31" i="42" s="1"/>
  <c r="L22" i="11"/>
  <c r="L20" i="11"/>
  <c r="N3" i="18"/>
  <c r="K19" i="11"/>
  <c r="L24" i="11"/>
  <c r="K3" i="30"/>
  <c r="K27" i="42" s="1"/>
  <c r="H14" i="42"/>
  <c r="L14" i="42" s="1"/>
  <c r="N3" i="32"/>
  <c r="K3" i="32"/>
  <c r="K18" i="42" s="1"/>
  <c r="K3" i="23"/>
  <c r="K29" i="42" s="1"/>
  <c r="K3" i="33"/>
  <c r="K19" i="42" s="1"/>
  <c r="N3" i="40"/>
  <c r="N3" i="15"/>
  <c r="K3" i="40"/>
  <c r="K33" i="42" s="1"/>
  <c r="H32" i="42"/>
  <c r="L32" i="42" s="1"/>
  <c r="N3" i="24"/>
  <c r="N3" i="33"/>
  <c r="L30" i="11"/>
  <c r="K28" i="11"/>
  <c r="L27" i="11"/>
  <c r="L29" i="11"/>
  <c r="H8" i="42"/>
  <c r="L8" i="42" s="1"/>
  <c r="K3" i="20"/>
  <c r="K3" i="37"/>
  <c r="K23" i="42" s="1"/>
  <c r="H3" i="42"/>
  <c r="L3" i="42" s="1"/>
  <c r="H23" i="42"/>
  <c r="L23" i="42" s="1"/>
  <c r="K3" i="39"/>
  <c r="K32" i="42" s="1"/>
  <c r="N3" i="22"/>
  <c r="N3" i="29"/>
  <c r="K26" i="11"/>
  <c r="K17" i="11"/>
  <c r="K25" i="11"/>
  <c r="K3" i="26"/>
  <c r="K30" i="42" s="1"/>
  <c r="N3" i="26"/>
  <c r="N3" i="14"/>
  <c r="K3" i="41"/>
  <c r="K34" i="42" s="1"/>
  <c r="H28" i="42"/>
  <c r="L28" i="42" s="1"/>
  <c r="K3" i="35"/>
  <c r="K21" i="42" s="1"/>
  <c r="K3" i="31"/>
  <c r="K28" i="42" s="1"/>
  <c r="H26" i="42"/>
  <c r="L26" i="42" s="1"/>
  <c r="H21" i="42"/>
  <c r="L21" i="42" s="1"/>
  <c r="B25" i="42"/>
  <c r="E3" i="28"/>
  <c r="E25" i="42" s="1"/>
  <c r="B48" i="42"/>
  <c r="N7" i="21"/>
  <c r="Q7" i="21" s="1"/>
  <c r="E7" i="21"/>
  <c r="E48" i="42" s="1"/>
  <c r="H47" i="42"/>
  <c r="L47" i="42" s="1"/>
  <c r="K7" i="22"/>
  <c r="K47" i="42" s="1"/>
  <c r="K3" i="16"/>
  <c r="K15" i="42" s="1"/>
  <c r="H24" i="42"/>
  <c r="L24" i="42" s="1"/>
  <c r="N3" i="19"/>
  <c r="B24" i="42"/>
  <c r="E3" i="38"/>
  <c r="E24" i="42" s="1"/>
  <c r="B23" i="42"/>
  <c r="E3" i="37"/>
  <c r="E23" i="42" s="1"/>
  <c r="E7" i="36"/>
  <c r="E61" i="42" s="1"/>
  <c r="N7" i="36"/>
  <c r="Q7" i="36" s="1"/>
  <c r="B61" i="42"/>
  <c r="H56" i="42"/>
  <c r="L56" i="42" s="1"/>
  <c r="K7" i="17"/>
  <c r="K56" i="42" s="1"/>
  <c r="K7" i="41"/>
  <c r="K73" i="42" s="1"/>
  <c r="H73" i="42"/>
  <c r="L73" i="42" s="1"/>
  <c r="O7" i="11"/>
  <c r="R7" i="11" s="1"/>
  <c r="B42" i="42"/>
  <c r="E7" i="11"/>
  <c r="E42" i="42" s="1"/>
  <c r="N7" i="18"/>
  <c r="Q7" i="18" s="1"/>
  <c r="E7" i="18"/>
  <c r="E50" i="42" s="1"/>
  <c r="B50" i="42"/>
  <c r="H72" i="42"/>
  <c r="L72" i="42" s="1"/>
  <c r="K7" i="40"/>
  <c r="K72" i="42" s="1"/>
  <c r="B68" i="42"/>
  <c r="E7" i="23"/>
  <c r="E68" i="42" s="1"/>
  <c r="N7" i="23"/>
  <c r="Q7" i="23" s="1"/>
  <c r="N7" i="25"/>
  <c r="Q7" i="25" s="1"/>
  <c r="B46" i="42"/>
  <c r="E7" i="25"/>
  <c r="E46" i="42" s="1"/>
  <c r="H57" i="42"/>
  <c r="L57" i="42" s="1"/>
  <c r="K7" i="32"/>
  <c r="K57" i="42" s="1"/>
  <c r="H70" i="42"/>
  <c r="L70" i="42" s="1"/>
  <c r="K7" i="27"/>
  <c r="K70" i="42" s="1"/>
  <c r="K7" i="14"/>
  <c r="K43" i="42" s="1"/>
  <c r="H43" i="42"/>
  <c r="L43" i="42" s="1"/>
  <c r="N3" i="16"/>
  <c r="H25" i="42"/>
  <c r="L25" i="42" s="1"/>
  <c r="H10" i="42"/>
  <c r="L10" i="42" s="1"/>
  <c r="N7" i="37"/>
  <c r="Q7" i="37" s="1"/>
  <c r="B62" i="42"/>
  <c r="E7" i="37"/>
  <c r="E62" i="42" s="1"/>
  <c r="N7" i="13"/>
  <c r="Q7" i="13" s="1"/>
  <c r="B55" i="42"/>
  <c r="E7" i="13"/>
  <c r="E55" i="42" s="1"/>
  <c r="K7" i="18"/>
  <c r="K50" i="42" s="1"/>
  <c r="H50" i="42"/>
  <c r="L50" i="42" s="1"/>
  <c r="B72" i="42"/>
  <c r="E7" i="40"/>
  <c r="E72" i="42" s="1"/>
  <c r="N7" i="40"/>
  <c r="Q7" i="40" s="1"/>
  <c r="H67" i="42"/>
  <c r="L67" i="42" s="1"/>
  <c r="K7" i="31"/>
  <c r="K67" i="42" s="1"/>
  <c r="E7" i="39"/>
  <c r="E71" i="42" s="1"/>
  <c r="N7" i="39"/>
  <c r="Q7" i="39" s="1"/>
  <c r="B71" i="42"/>
  <c r="H66" i="42"/>
  <c r="L66" i="42" s="1"/>
  <c r="K7" i="30"/>
  <c r="K66" i="42" s="1"/>
  <c r="H63" i="42"/>
  <c r="L63" i="42" s="1"/>
  <c r="K7" i="38"/>
  <c r="K63" i="42" s="1"/>
  <c r="H71" i="42"/>
  <c r="L71" i="42" s="1"/>
  <c r="K7" i="39"/>
  <c r="K71" i="42" s="1"/>
  <c r="N7" i="26"/>
  <c r="Q7" i="26" s="1"/>
  <c r="B69" i="42"/>
  <c r="E7" i="26"/>
  <c r="E69" i="42" s="1"/>
  <c r="H64" i="42"/>
  <c r="L64" i="42" s="1"/>
  <c r="K7" i="28"/>
  <c r="K64" i="42" s="1"/>
  <c r="B67" i="42"/>
  <c r="N7" i="31"/>
  <c r="Q7" i="31" s="1"/>
  <c r="E7" i="31"/>
  <c r="E67" i="42" s="1"/>
  <c r="H42" i="42"/>
  <c r="L42" i="42" s="1"/>
  <c r="K7" i="11"/>
  <c r="K42" i="42" s="1"/>
  <c r="N3" i="28"/>
  <c r="B22" i="42"/>
  <c r="N3" i="36"/>
  <c r="Q3" i="36" s="1"/>
  <c r="E3" i="36"/>
  <c r="E22" i="42" s="1"/>
  <c r="N7" i="15"/>
  <c r="Q7" i="15" s="1"/>
  <c r="B44" i="42"/>
  <c r="E7" i="15"/>
  <c r="E44" i="42" s="1"/>
  <c r="B49" i="42"/>
  <c r="E7" i="19"/>
  <c r="E49" i="42" s="1"/>
  <c r="N7" i="19"/>
  <c r="Q7" i="19" s="1"/>
  <c r="H44" i="42"/>
  <c r="L44" i="42" s="1"/>
  <c r="K7" i="15"/>
  <c r="K44" i="42" s="1"/>
  <c r="N7" i="30"/>
  <c r="Q7" i="30" s="1"/>
  <c r="E7" i="30"/>
  <c r="E66" i="42" s="1"/>
  <c r="B66" i="42"/>
  <c r="H61" i="42"/>
  <c r="L61" i="42" s="1"/>
  <c r="K7" i="36"/>
  <c r="K61" i="42" s="1"/>
  <c r="B65" i="42"/>
  <c r="N7" i="29"/>
  <c r="Q7" i="29" s="1"/>
  <c r="E7" i="29"/>
  <c r="E65" i="42" s="1"/>
  <c r="H60" i="42"/>
  <c r="L60" i="42" s="1"/>
  <c r="K7" i="35"/>
  <c r="K60" i="42" s="1"/>
  <c r="B70" i="42"/>
  <c r="E7" i="27"/>
  <c r="E70" i="42" s="1"/>
  <c r="N7" i="27"/>
  <c r="Q7" i="27" s="1"/>
  <c r="H65" i="42"/>
  <c r="L65" i="42" s="1"/>
  <c r="K7" i="29"/>
  <c r="K65" i="42" s="1"/>
  <c r="B63" i="42"/>
  <c r="E7" i="38"/>
  <c r="E63" i="42" s="1"/>
  <c r="N7" i="38"/>
  <c r="Q7" i="38" s="1"/>
  <c r="K7" i="33"/>
  <c r="K58" i="42" s="1"/>
  <c r="H58" i="42"/>
  <c r="L58" i="42" s="1"/>
  <c r="H62" i="42"/>
  <c r="L62" i="42" s="1"/>
  <c r="K7" i="37"/>
  <c r="K62" i="42" s="1"/>
  <c r="N7" i="20"/>
  <c r="Q7" i="20" s="1"/>
  <c r="E7" i="20"/>
  <c r="E52" i="42" s="1"/>
  <c r="B52" i="42"/>
  <c r="K3" i="36"/>
  <c r="K22" i="42" s="1"/>
  <c r="H22" i="42"/>
  <c r="L22" i="42" s="1"/>
  <c r="B21" i="42"/>
  <c r="E3" i="35"/>
  <c r="E21" i="42" s="1"/>
  <c r="E7" i="14"/>
  <c r="E43" i="42" s="1"/>
  <c r="N7" i="14"/>
  <c r="Q7" i="14" s="1"/>
  <c r="B43" i="42"/>
  <c r="N7" i="17"/>
  <c r="Q7" i="17" s="1"/>
  <c r="B56" i="42"/>
  <c r="E7" i="17"/>
  <c r="E56" i="42" s="1"/>
  <c r="E7" i="35"/>
  <c r="E60" i="42" s="1"/>
  <c r="N7" i="35"/>
  <c r="Q7" i="35" s="1"/>
  <c r="B60" i="42"/>
  <c r="H55" i="42"/>
  <c r="L55" i="42" s="1"/>
  <c r="K7" i="13"/>
  <c r="K55" i="42" s="1"/>
  <c r="B59" i="42"/>
  <c r="N7" i="34"/>
  <c r="Q7" i="34" s="1"/>
  <c r="E7" i="34"/>
  <c r="E59" i="42" s="1"/>
  <c r="H54" i="42"/>
  <c r="L54" i="42" s="1"/>
  <c r="K7" i="16"/>
  <c r="K54" i="42" s="1"/>
  <c r="B64" i="42"/>
  <c r="N7" i="28"/>
  <c r="Q7" i="28" s="1"/>
  <c r="E7" i="28"/>
  <c r="E64" i="42" s="1"/>
  <c r="H59" i="42"/>
  <c r="L59" i="42" s="1"/>
  <c r="K7" i="34"/>
  <c r="K59" i="42" s="1"/>
  <c r="B57" i="42"/>
  <c r="E7" i="32"/>
  <c r="E57" i="42" s="1"/>
  <c r="N7" i="32"/>
  <c r="Q7" i="32" s="1"/>
  <c r="H52" i="42"/>
  <c r="L52" i="42" s="1"/>
  <c r="K7" i="20"/>
  <c r="K52" i="42" s="1"/>
  <c r="K7" i="12"/>
  <c r="K51" i="42" s="1"/>
  <c r="H51" i="42"/>
  <c r="L51" i="42" s="1"/>
  <c r="E7" i="22"/>
  <c r="E47" i="42" s="1"/>
  <c r="N7" i="22"/>
  <c r="Q7" i="22" s="1"/>
  <c r="B47" i="42"/>
  <c r="E7" i="41"/>
  <c r="E73" i="42" s="1"/>
  <c r="N7" i="41"/>
  <c r="Q7" i="41" s="1"/>
  <c r="B73" i="42"/>
  <c r="H68" i="42"/>
  <c r="L68" i="42" s="1"/>
  <c r="K7" i="23"/>
  <c r="K68" i="42" s="1"/>
  <c r="K7" i="26"/>
  <c r="K69" i="42" s="1"/>
  <c r="H69" i="42"/>
  <c r="L69" i="42" s="1"/>
  <c r="N7" i="16"/>
  <c r="Q7" i="16" s="1"/>
  <c r="B54" i="42"/>
  <c r="E7" i="16"/>
  <c r="E54" i="42" s="1"/>
  <c r="K7" i="19"/>
  <c r="K49" i="42" s="1"/>
  <c r="H49" i="42"/>
  <c r="L49" i="42" s="1"/>
  <c r="N7" i="24"/>
  <c r="Q7" i="24" s="1"/>
  <c r="B53" i="42"/>
  <c r="E7" i="24"/>
  <c r="E53" i="42" s="1"/>
  <c r="H48" i="42"/>
  <c r="L48" i="42" s="1"/>
  <c r="K7" i="21"/>
  <c r="K48" i="42" s="1"/>
  <c r="N7" i="33"/>
  <c r="Q7" i="33" s="1"/>
  <c r="E7" i="33"/>
  <c r="E58" i="42" s="1"/>
  <c r="B58" i="42"/>
  <c r="H53" i="42"/>
  <c r="L53" i="42" s="1"/>
  <c r="K7" i="24"/>
  <c r="K53" i="42" s="1"/>
  <c r="N7" i="12"/>
  <c r="Q7" i="12" s="1"/>
  <c r="B51" i="42"/>
  <c r="E7" i="12"/>
  <c r="E51" i="42" s="1"/>
  <c r="H46" i="42"/>
  <c r="L46" i="42" s="1"/>
  <c r="K7" i="25"/>
  <c r="K46" i="42" s="1"/>
  <c r="L16" i="11"/>
  <c r="L31" i="11"/>
  <c r="H9" i="42"/>
  <c r="L9" i="42" s="1"/>
  <c r="K3" i="34"/>
  <c r="K20" i="42" s="1"/>
  <c r="K3" i="13"/>
  <c r="K16" i="42" s="1"/>
  <c r="N3" i="23"/>
  <c r="N3" i="17"/>
  <c r="N3" i="21"/>
  <c r="K3" i="17"/>
  <c r="K17" i="42" s="1"/>
  <c r="N3" i="12"/>
  <c r="B27" i="42"/>
  <c r="E3" i="30"/>
  <c r="E27" i="42" s="1"/>
  <c r="E3" i="18"/>
  <c r="E11" i="42" s="1"/>
  <c r="B11" i="42"/>
  <c r="K3" i="12"/>
  <c r="K12" i="42" s="1"/>
  <c r="B32" i="42"/>
  <c r="E3" i="39"/>
  <c r="E32" i="42" s="1"/>
  <c r="E3" i="13"/>
  <c r="E16" i="42" s="1"/>
  <c r="B16" i="42"/>
  <c r="E3" i="27"/>
  <c r="E31" i="42" s="1"/>
  <c r="B31" i="42"/>
  <c r="E3" i="14"/>
  <c r="E4" i="42" s="1"/>
  <c r="B4" i="42"/>
  <c r="B26" i="42"/>
  <c r="E3" i="29"/>
  <c r="E26" i="42" s="1"/>
  <c r="B10" i="42"/>
  <c r="E3" i="19"/>
  <c r="E10" i="42" s="1"/>
  <c r="E3" i="34"/>
  <c r="E20" i="42" s="1"/>
  <c r="B20" i="42"/>
  <c r="B29" i="42"/>
  <c r="E3" i="23"/>
  <c r="E29" i="42" s="1"/>
  <c r="B3" i="42"/>
  <c r="E3" i="11"/>
  <c r="E3" i="42" s="1"/>
  <c r="E3" i="16"/>
  <c r="E15" i="42" s="1"/>
  <c r="B15" i="42"/>
  <c r="E3" i="24"/>
  <c r="E14" i="42" s="1"/>
  <c r="B14" i="42"/>
  <c r="E3" i="33"/>
  <c r="E19" i="42" s="1"/>
  <c r="B19" i="42"/>
  <c r="E3" i="32"/>
  <c r="E18" i="42" s="1"/>
  <c r="B18" i="42"/>
  <c r="E3" i="41"/>
  <c r="E34" i="42" s="1"/>
  <c r="B34" i="42"/>
  <c r="E3" i="21"/>
  <c r="E9" i="42" s="1"/>
  <c r="B9" i="42"/>
  <c r="B8" i="42"/>
  <c r="E3" i="22"/>
  <c r="E8" i="42" s="1"/>
  <c r="B13" i="42"/>
  <c r="E3" i="20"/>
  <c r="E13" i="42" s="1"/>
  <c r="B12" i="42"/>
  <c r="E3" i="12"/>
  <c r="E12" i="42" s="1"/>
  <c r="B30" i="42"/>
  <c r="E3" i="26"/>
  <c r="E30" i="42" s="1"/>
  <c r="B28" i="42"/>
  <c r="E3" i="31"/>
  <c r="E28" i="42" s="1"/>
  <c r="N3" i="20"/>
  <c r="N3" i="30"/>
  <c r="N3" i="41"/>
  <c r="O3" i="11"/>
  <c r="B33" i="42"/>
  <c r="E3" i="40"/>
  <c r="E33" i="42" s="1"/>
  <c r="E3" i="25"/>
  <c r="E7" i="42" s="1"/>
  <c r="B7" i="42"/>
  <c r="B17" i="42"/>
  <c r="E3" i="17"/>
  <c r="E17" i="42" s="1"/>
  <c r="P3" i="25"/>
  <c r="Q7" i="42" s="1"/>
  <c r="P3" i="35"/>
  <c r="Q21" i="42" s="1"/>
  <c r="H5" i="42"/>
  <c r="L5" i="42" s="1"/>
  <c r="K3" i="15"/>
  <c r="K5" i="42" s="1"/>
  <c r="B5" i="42"/>
  <c r="E3" i="15"/>
  <c r="E5" i="42" s="1"/>
  <c r="I45" i="42"/>
  <c r="I77" i="42" s="1"/>
  <c r="I6" i="42"/>
  <c r="I37" i="42" s="1"/>
  <c r="C45" i="42"/>
  <c r="C6" i="42"/>
  <c r="N3" i="1"/>
  <c r="Q3" i="1" s="1"/>
  <c r="P3" i="27" l="1"/>
  <c r="Q31" i="42" s="1"/>
  <c r="F33" i="42"/>
  <c r="N33" i="42"/>
  <c r="R33" i="42" s="1"/>
  <c r="F28" i="42"/>
  <c r="N28" i="42"/>
  <c r="R28" i="42" s="1"/>
  <c r="F13" i="42"/>
  <c r="N13" i="42"/>
  <c r="R13" i="42" s="1"/>
  <c r="F26" i="42"/>
  <c r="N26" i="42"/>
  <c r="R26" i="42" s="1"/>
  <c r="F25" i="42"/>
  <c r="N25" i="42"/>
  <c r="R25" i="42" s="1"/>
  <c r="F18" i="42"/>
  <c r="N18" i="42"/>
  <c r="R18" i="42" s="1"/>
  <c r="F15" i="42"/>
  <c r="N15" i="42"/>
  <c r="R15" i="42" s="1"/>
  <c r="F20" i="42"/>
  <c r="N20" i="42"/>
  <c r="R20" i="42" s="1"/>
  <c r="F4" i="42"/>
  <c r="N4" i="42"/>
  <c r="R4" i="42" s="1"/>
  <c r="F27" i="42"/>
  <c r="N27" i="42"/>
  <c r="F22" i="42"/>
  <c r="N22" i="42"/>
  <c r="R22" i="42" s="1"/>
  <c r="F14" i="42"/>
  <c r="N14" i="42"/>
  <c r="R14" i="42" s="1"/>
  <c r="F21" i="42"/>
  <c r="N21" i="42"/>
  <c r="R21" i="42" s="1"/>
  <c r="F29" i="42"/>
  <c r="N29" i="42"/>
  <c r="R29" i="42" s="1"/>
  <c r="F17" i="42"/>
  <c r="N17" i="42"/>
  <c r="R17" i="42" s="1"/>
  <c r="F30" i="42"/>
  <c r="N30" i="42"/>
  <c r="R30" i="42" s="1"/>
  <c r="F8" i="42"/>
  <c r="N8" i="42"/>
  <c r="R8" i="42" s="1"/>
  <c r="F32" i="42"/>
  <c r="N32" i="42"/>
  <c r="R32" i="42" s="1"/>
  <c r="F24" i="42"/>
  <c r="N24" i="42"/>
  <c r="R24" i="42" s="1"/>
  <c r="F16" i="42"/>
  <c r="N16" i="42"/>
  <c r="R16" i="42" s="1"/>
  <c r="F23" i="42"/>
  <c r="N23" i="42"/>
  <c r="R23" i="42" s="1"/>
  <c r="F7" i="42"/>
  <c r="N7" i="42"/>
  <c r="R7" i="42" s="1"/>
  <c r="F9" i="42"/>
  <c r="N9" i="42"/>
  <c r="R9" i="42" s="1"/>
  <c r="F19" i="42"/>
  <c r="N19" i="42"/>
  <c r="R19" i="42" s="1"/>
  <c r="F31" i="42"/>
  <c r="N31" i="42"/>
  <c r="R31" i="42" s="1"/>
  <c r="F5" i="42"/>
  <c r="N5" i="42"/>
  <c r="R5" i="42" s="1"/>
  <c r="F34" i="42"/>
  <c r="N34" i="42"/>
  <c r="R34" i="42" s="1"/>
  <c r="F12" i="42"/>
  <c r="N12" i="42"/>
  <c r="R12" i="42" s="1"/>
  <c r="F3" i="42"/>
  <c r="N3" i="42"/>
  <c r="R3" i="42" s="1"/>
  <c r="F10" i="42"/>
  <c r="N10" i="42"/>
  <c r="R10" i="42" s="1"/>
  <c r="F11" i="42"/>
  <c r="N11" i="42"/>
  <c r="R11" i="42" s="1"/>
  <c r="F64" i="42"/>
  <c r="N64" i="42"/>
  <c r="R64" i="42" s="1"/>
  <c r="F63" i="42"/>
  <c r="N63" i="42"/>
  <c r="R63" i="42" s="1"/>
  <c r="F66" i="42"/>
  <c r="N66" i="42"/>
  <c r="R66" i="42" s="1"/>
  <c r="F55" i="42"/>
  <c r="N55" i="42"/>
  <c r="R55" i="42" s="1"/>
  <c r="F58" i="42"/>
  <c r="N58" i="42"/>
  <c r="R58" i="42" s="1"/>
  <c r="F53" i="42"/>
  <c r="N53" i="42"/>
  <c r="R53" i="42" s="1"/>
  <c r="F60" i="42"/>
  <c r="N60" i="42"/>
  <c r="R60" i="42" s="1"/>
  <c r="F43" i="42"/>
  <c r="N43" i="42"/>
  <c r="R43" i="42" s="1"/>
  <c r="F49" i="42"/>
  <c r="N49" i="42"/>
  <c r="R49" i="42" s="1"/>
  <c r="F67" i="42"/>
  <c r="N67" i="42"/>
  <c r="R67" i="42" s="1"/>
  <c r="F71" i="42"/>
  <c r="N71" i="42"/>
  <c r="R71" i="42" s="1"/>
  <c r="F68" i="42"/>
  <c r="N68" i="42"/>
  <c r="R68" i="42" s="1"/>
  <c r="F59" i="42"/>
  <c r="N59" i="42"/>
  <c r="R59" i="42" s="1"/>
  <c r="F56" i="42"/>
  <c r="N56" i="42"/>
  <c r="R56" i="42" s="1"/>
  <c r="F69" i="42"/>
  <c r="N69" i="42"/>
  <c r="R69" i="42" s="1"/>
  <c r="F52" i="42"/>
  <c r="N52" i="42"/>
  <c r="R52" i="42" s="1"/>
  <c r="F72" i="42"/>
  <c r="N72" i="42"/>
  <c r="R72" i="42" s="1"/>
  <c r="F42" i="42"/>
  <c r="N42" i="42"/>
  <c r="R42" i="42" s="1"/>
  <c r="F61" i="42"/>
  <c r="N61" i="42"/>
  <c r="R61" i="42" s="1"/>
  <c r="F70" i="42"/>
  <c r="N70" i="42"/>
  <c r="R70" i="42" s="1"/>
  <c r="F54" i="42"/>
  <c r="N54" i="42"/>
  <c r="R54" i="42" s="1"/>
  <c r="F73" i="42"/>
  <c r="N73" i="42"/>
  <c r="R73" i="42" s="1"/>
  <c r="F57" i="42"/>
  <c r="N57" i="42"/>
  <c r="R57" i="42" s="1"/>
  <c r="F51" i="42"/>
  <c r="N51" i="42"/>
  <c r="R51" i="42" s="1"/>
  <c r="F47" i="42"/>
  <c r="N47" i="42"/>
  <c r="R47" i="42" s="1"/>
  <c r="F65" i="42"/>
  <c r="N65" i="42"/>
  <c r="R65" i="42" s="1"/>
  <c r="F44" i="42"/>
  <c r="N44" i="42"/>
  <c r="R44" i="42" s="1"/>
  <c r="F62" i="42"/>
  <c r="N62" i="42"/>
  <c r="R62" i="42" s="1"/>
  <c r="F46" i="42"/>
  <c r="N46" i="42"/>
  <c r="R46" i="42" s="1"/>
  <c r="F50" i="42"/>
  <c r="N50" i="42"/>
  <c r="R50" i="42" s="1"/>
  <c r="F48" i="42"/>
  <c r="N48" i="42"/>
  <c r="R48" i="42" s="1"/>
  <c r="C77" i="42"/>
  <c r="O77" i="42" s="1"/>
  <c r="O45" i="42"/>
  <c r="P3" i="31"/>
  <c r="Q28" i="42" s="1"/>
  <c r="C37" i="42"/>
  <c r="O37" i="42" s="1"/>
  <c r="O6" i="42"/>
  <c r="P3" i="30"/>
  <c r="Q27" i="42" s="1"/>
  <c r="Q3" i="30"/>
  <c r="Q3" i="29"/>
  <c r="Q3" i="33"/>
  <c r="Q3" i="15"/>
  <c r="Q3" i="20"/>
  <c r="Q3" i="21"/>
  <c r="Q3" i="22"/>
  <c r="Q3" i="24"/>
  <c r="Q3" i="40"/>
  <c r="Q3" i="32"/>
  <c r="Q3" i="37"/>
  <c r="Q3" i="38"/>
  <c r="Q3" i="17"/>
  <c r="P3" i="16"/>
  <c r="Q15" i="42" s="1"/>
  <c r="Q3" i="16"/>
  <c r="P3" i="19"/>
  <c r="Q10" i="42" s="1"/>
  <c r="Q3" i="19"/>
  <c r="Q3" i="18"/>
  <c r="Q3" i="13"/>
  <c r="P3" i="34"/>
  <c r="Q20" i="42" s="1"/>
  <c r="Q3" i="34"/>
  <c r="Q3" i="41"/>
  <c r="P3" i="12"/>
  <c r="Q12" i="42" s="1"/>
  <c r="Q3" i="12"/>
  <c r="P3" i="23"/>
  <c r="Q29" i="42" s="1"/>
  <c r="Q3" i="23"/>
  <c r="P3" i="28"/>
  <c r="Q25" i="42" s="1"/>
  <c r="Q3" i="28"/>
  <c r="P3" i="26"/>
  <c r="Q30" i="42" s="1"/>
  <c r="Q3" i="26"/>
  <c r="P3" i="39"/>
  <c r="Q32" i="42" s="1"/>
  <c r="Q3" i="39"/>
  <c r="P3" i="37"/>
  <c r="Q23" i="42" s="1"/>
  <c r="P3" i="38"/>
  <c r="Q24" i="42" s="1"/>
  <c r="P3" i="15"/>
  <c r="Q5" i="42" s="1"/>
  <c r="P3" i="14"/>
  <c r="Q4" i="42" s="1"/>
  <c r="Q3" i="14"/>
  <c r="Q3" i="11"/>
  <c r="Q3" i="42" s="1"/>
  <c r="R3" i="11"/>
  <c r="P3" i="32"/>
  <c r="Q18" i="42" s="1"/>
  <c r="P3" i="13"/>
  <c r="Q16" i="42" s="1"/>
  <c r="P3" i="29"/>
  <c r="Q26" i="42" s="1"/>
  <c r="P3" i="18"/>
  <c r="Q11" i="42" s="1"/>
  <c r="P3" i="40"/>
  <c r="Q33" i="42" s="1"/>
  <c r="P3" i="33"/>
  <c r="Q19" i="42" s="1"/>
  <c r="P3" i="24"/>
  <c r="Q14" i="42" s="1"/>
  <c r="P3" i="22"/>
  <c r="Q8" i="42" s="1"/>
  <c r="R27" i="42"/>
  <c r="P7" i="16"/>
  <c r="Q54" i="42" s="1"/>
  <c r="P7" i="41"/>
  <c r="Q73" i="42" s="1"/>
  <c r="P7" i="13"/>
  <c r="Q55" i="42" s="1"/>
  <c r="P7" i="24"/>
  <c r="Q53" i="42" s="1"/>
  <c r="P7" i="35"/>
  <c r="Q60" i="42" s="1"/>
  <c r="P7" i="14"/>
  <c r="Q43" i="42" s="1"/>
  <c r="P7" i="27"/>
  <c r="Q70" i="42" s="1"/>
  <c r="P7" i="29"/>
  <c r="Q65" i="42" s="1"/>
  <c r="P7" i="30"/>
  <c r="Q66" i="42" s="1"/>
  <c r="P7" i="39"/>
  <c r="Q71" i="42" s="1"/>
  <c r="P7" i="33"/>
  <c r="Q58" i="42" s="1"/>
  <c r="Q7" i="11"/>
  <c r="Q42" i="42" s="1"/>
  <c r="P7" i="36"/>
  <c r="Q61" i="42" s="1"/>
  <c r="P7" i="21"/>
  <c r="Q48" i="42" s="1"/>
  <c r="P7" i="12"/>
  <c r="Q51" i="42" s="1"/>
  <c r="P7" i="22"/>
  <c r="Q47" i="42" s="1"/>
  <c r="P7" i="32"/>
  <c r="Q57" i="42" s="1"/>
  <c r="P7" i="28"/>
  <c r="Q64" i="42" s="1"/>
  <c r="P7" i="20"/>
  <c r="Q52" i="42" s="1"/>
  <c r="P7" i="15"/>
  <c r="Q44" i="42" s="1"/>
  <c r="P7" i="37"/>
  <c r="Q62" i="42" s="1"/>
  <c r="P7" i="25"/>
  <c r="Q46" i="42" s="1"/>
  <c r="P7" i="38"/>
  <c r="Q63" i="42" s="1"/>
  <c r="P7" i="19"/>
  <c r="Q49" i="42" s="1"/>
  <c r="P7" i="23"/>
  <c r="Q68" i="42" s="1"/>
  <c r="P7" i="34"/>
  <c r="Q59" i="42" s="1"/>
  <c r="P7" i="17"/>
  <c r="Q56" i="42" s="1"/>
  <c r="P3" i="36"/>
  <c r="Q22" i="42" s="1"/>
  <c r="P7" i="31"/>
  <c r="Q67" i="42" s="1"/>
  <c r="P7" i="26"/>
  <c r="Q69" i="42" s="1"/>
  <c r="P7" i="40"/>
  <c r="Q72" i="42" s="1"/>
  <c r="P7" i="18"/>
  <c r="Q50" i="42" s="1"/>
  <c r="P3" i="21"/>
  <c r="Q9" i="42" s="1"/>
  <c r="P3" i="17"/>
  <c r="Q17" i="42" s="1"/>
  <c r="P3" i="41"/>
  <c r="Q34" i="42" s="1"/>
  <c r="P3" i="20"/>
  <c r="Q13" i="42" s="1"/>
  <c r="H45" i="42"/>
  <c r="K7" i="1"/>
  <c r="K45" i="42" s="1"/>
  <c r="K77" i="42" s="1"/>
  <c r="H6" i="42"/>
  <c r="L6" i="42" s="1"/>
  <c r="K3" i="1"/>
  <c r="K6" i="42" s="1"/>
  <c r="K37" i="42" s="1"/>
  <c r="N7" i="1"/>
  <c r="Q7" i="1" s="1"/>
  <c r="B6" i="42"/>
  <c r="E3" i="1"/>
  <c r="E6" i="42" s="1"/>
  <c r="E37" i="42" s="1"/>
  <c r="B45" i="42"/>
  <c r="E7" i="1"/>
  <c r="E45" i="42" s="1"/>
  <c r="E77" i="42" s="1"/>
  <c r="D11" i="1"/>
  <c r="W6" i="42" s="1"/>
  <c r="W37" i="42" s="1"/>
  <c r="U6" i="42"/>
  <c r="X6" i="42" s="1"/>
  <c r="F6" i="42" l="1"/>
  <c r="N6" i="42"/>
  <c r="R6" i="42" s="1"/>
  <c r="N45" i="42"/>
  <c r="H77" i="42"/>
  <c r="L45" i="42"/>
  <c r="B77" i="42"/>
  <c r="F45" i="42"/>
  <c r="H37" i="42"/>
  <c r="B37" i="42"/>
  <c r="U37" i="42"/>
  <c r="P3" i="1"/>
  <c r="Q6" i="42" s="1"/>
  <c r="Q37" i="42" s="1"/>
  <c r="P7" i="1"/>
  <c r="Q45" i="42" s="1"/>
  <c r="Q77" i="42" s="1"/>
  <c r="N77" i="42" l="1"/>
  <c r="N37" i="42"/>
  <c r="X37" i="42"/>
  <c r="F77" i="42"/>
  <c r="L77" i="42"/>
  <c r="F37" i="42"/>
  <c r="L37" i="42"/>
  <c r="R45" i="42"/>
  <c r="R77" i="42" l="1"/>
  <c r="R37" i="42"/>
</calcChain>
</file>

<file path=xl/sharedStrings.xml><?xml version="1.0" encoding="utf-8"?>
<sst xmlns="http://schemas.openxmlformats.org/spreadsheetml/2006/main" count="9689" uniqueCount="3750">
  <si>
    <t>Same Day Last Year</t>
  </si>
  <si>
    <t>Su206</t>
  </si>
  <si>
    <t>School Name</t>
  </si>
  <si>
    <t>Type</t>
  </si>
  <si>
    <t>Old SU</t>
  </si>
  <si>
    <t>City</t>
  </si>
  <si>
    <t>zip</t>
  </si>
  <si>
    <t>Area</t>
  </si>
  <si>
    <t>Total Enrollment</t>
  </si>
  <si>
    <t>Available</t>
  </si>
  <si>
    <t>Market Share</t>
  </si>
  <si>
    <t>Charter</t>
  </si>
  <si>
    <t>Grand Prairie</t>
  </si>
  <si>
    <t>Fort Worth</t>
  </si>
  <si>
    <t>Adams El</t>
  </si>
  <si>
    <t>Elem</t>
  </si>
  <si>
    <t>Arlington</t>
  </si>
  <si>
    <t>76010</t>
  </si>
  <si>
    <t>Ameen People Montessori School</t>
  </si>
  <si>
    <t>Anderson El</t>
  </si>
  <si>
    <t>Berry El</t>
  </si>
  <si>
    <t>76010-2199</t>
  </si>
  <si>
    <t>Blanton El</t>
  </si>
  <si>
    <t>76010-5798</t>
  </si>
  <si>
    <t>Butler El</t>
  </si>
  <si>
    <t>76012-1899</t>
  </si>
  <si>
    <t>Crow El</t>
  </si>
  <si>
    <t>76010-1999</t>
  </si>
  <si>
    <t>Duff El</t>
  </si>
  <si>
    <t>76013-2099</t>
  </si>
  <si>
    <t>Dwight D Eisenhower El</t>
  </si>
  <si>
    <t>Eddy And Debbie Peach El</t>
  </si>
  <si>
    <t>76006</t>
  </si>
  <si>
    <t>Ellis El</t>
  </si>
  <si>
    <t>76006-2636</t>
  </si>
  <si>
    <t>Grand Prairie Fine Arts Academy</t>
  </si>
  <si>
    <t>75050</t>
  </si>
  <si>
    <t>Hector P Garcia El</t>
  </si>
  <si>
    <t>Hill El</t>
  </si>
  <si>
    <t>76013-4811</t>
  </si>
  <si>
    <t>Key El</t>
  </si>
  <si>
    <t>76016-6018</t>
  </si>
  <si>
    <t>Knox El</t>
  </si>
  <si>
    <t>Weatherford</t>
  </si>
  <si>
    <t>76087</t>
  </si>
  <si>
    <t>Stephen F Austin Environmental Science Academy</t>
  </si>
  <si>
    <t>Texas Leadership Of Arlington</t>
  </si>
  <si>
    <t>Uplift Summit International Pri</t>
  </si>
  <si>
    <t>Webb El</t>
  </si>
  <si>
    <t>Wimbish World Language Academy</t>
  </si>
  <si>
    <t>Kooken Ed Ctr</t>
  </si>
  <si>
    <t>Early</t>
  </si>
  <si>
    <t>76012-6246</t>
  </si>
  <si>
    <t>Su211</t>
  </si>
  <si>
    <t>Same 
Day Last Year</t>
  </si>
  <si>
    <t>2025 New Troop Count</t>
  </si>
  <si>
    <t>Renew Adults</t>
  </si>
  <si>
    <t>Renew Girl Goal</t>
  </si>
  <si>
    <t xml:space="preserve"> New Girl Goal</t>
  </si>
  <si>
    <t xml:space="preserve">Schools and Market Share </t>
  </si>
  <si>
    <t xml:space="preserve">New Adult Goal </t>
  </si>
  <si>
    <t># Needed to make Goal</t>
  </si>
  <si>
    <t xml:space="preserve"> New Troop Goal</t>
  </si>
  <si>
    <t xml:space="preserve"> 2025 New Troop Goal</t>
  </si>
  <si>
    <t>Service Unit Name</t>
  </si>
  <si>
    <t>Total Members (As of Date)</t>
  </si>
  <si>
    <t>Total Members (As of Prior Date)</t>
  </si>
  <si>
    <t>Total New Members (As of Date)</t>
  </si>
  <si>
    <t>Total Renewed Members (As of Date)</t>
  </si>
  <si>
    <t>Total New Members LY (As of Date)</t>
  </si>
  <si>
    <t>Total Renewed Members LY (As of Date)</t>
  </si>
  <si>
    <t>Su715</t>
  </si>
  <si>
    <t>Su755</t>
  </si>
  <si>
    <t>Su813</t>
  </si>
  <si>
    <t>Su548</t>
  </si>
  <si>
    <t>Su812</t>
  </si>
  <si>
    <t>Su629</t>
  </si>
  <si>
    <t>Su513</t>
  </si>
  <si>
    <t>Su749</t>
  </si>
  <si>
    <t>Su605</t>
  </si>
  <si>
    <t>Su238</t>
  </si>
  <si>
    <t>Su224</t>
  </si>
  <si>
    <t>Su214</t>
  </si>
  <si>
    <t>Su616</t>
  </si>
  <si>
    <t>Su820</t>
  </si>
  <si>
    <t>Su628</t>
  </si>
  <si>
    <t>Su702</t>
  </si>
  <si>
    <t>Su612</t>
  </si>
  <si>
    <t>Su821</t>
  </si>
  <si>
    <t>SU536</t>
  </si>
  <si>
    <t>Su222</t>
  </si>
  <si>
    <t>Su617</t>
  </si>
  <si>
    <t>Su217</t>
  </si>
  <si>
    <t>Su201</t>
  </si>
  <si>
    <t>Su204</t>
  </si>
  <si>
    <t>Su748</t>
  </si>
  <si>
    <t>Su223</t>
  </si>
  <si>
    <t>Su854</t>
  </si>
  <si>
    <t>Su205</t>
  </si>
  <si>
    <t>Su227</t>
  </si>
  <si>
    <t>Su210</t>
  </si>
  <si>
    <t>Su530</t>
  </si>
  <si>
    <t>Su850</t>
  </si>
  <si>
    <t>Su518</t>
  </si>
  <si>
    <t>Su220</t>
  </si>
  <si>
    <t>Su225</t>
  </si>
  <si>
    <t>Su835</t>
  </si>
  <si>
    <t>Su602</t>
  </si>
  <si>
    <t>Su625</t>
  </si>
  <si>
    <t>Su836</t>
  </si>
  <si>
    <t>Su213</t>
  </si>
  <si>
    <t>Su534</t>
  </si>
  <si>
    <t>Su834</t>
  </si>
  <si>
    <t>Su229</t>
  </si>
  <si>
    <t>Su611</t>
  </si>
  <si>
    <t>Su237</t>
  </si>
  <si>
    <t>Su230</t>
  </si>
  <si>
    <t>Su212</t>
  </si>
  <si>
    <t>Su219</t>
  </si>
  <si>
    <t>Su555</t>
  </si>
  <si>
    <t>Su215</t>
  </si>
  <si>
    <t>Su626</t>
  </si>
  <si>
    <t>Su522</t>
  </si>
  <si>
    <t>Su202</t>
  </si>
  <si>
    <t>Su239</t>
  </si>
  <si>
    <t>Su533</t>
  </si>
  <si>
    <t>Su603</t>
  </si>
  <si>
    <t>Su514</t>
  </si>
  <si>
    <t>Su740</t>
  </si>
  <si>
    <t>Su831</t>
  </si>
  <si>
    <t>Su509</t>
  </si>
  <si>
    <t>Su240</t>
  </si>
  <si>
    <t>Su852</t>
  </si>
  <si>
    <t>Su512</t>
  </si>
  <si>
    <t>SU751</t>
  </si>
  <si>
    <t>Su552</t>
  </si>
  <si>
    <t>SU623</t>
  </si>
  <si>
    <t>Su722</t>
  </si>
  <si>
    <t>SU753</t>
  </si>
  <si>
    <t>Su594</t>
  </si>
  <si>
    <t>Su516</t>
  </si>
  <si>
    <t>Su999</t>
  </si>
  <si>
    <t>Su232</t>
  </si>
  <si>
    <t>Su532</t>
  </si>
  <si>
    <t>Su562</t>
  </si>
  <si>
    <t>Su543</t>
  </si>
  <si>
    <t>Su823</t>
  </si>
  <si>
    <t>Su561</t>
  </si>
  <si>
    <t>Su824</t>
  </si>
  <si>
    <t>Su610</t>
  </si>
  <si>
    <t>Su209</t>
  </si>
  <si>
    <t>Su504</t>
  </si>
  <si>
    <t>Su691</t>
  </si>
  <si>
    <t xml:space="preserve"> Troop or Group
  </t>
  </si>
  <si>
    <t>Program Grade Level</t>
  </si>
  <si>
    <t>Brownie</t>
  </si>
  <si>
    <t>Multi-Level</t>
  </si>
  <si>
    <t>New Troop02713</t>
  </si>
  <si>
    <t>Daisy</t>
  </si>
  <si>
    <t>New Troop01149</t>
  </si>
  <si>
    <t>Not Applicable</t>
  </si>
  <si>
    <t>New Troop06450 Next Steps</t>
  </si>
  <si>
    <t>New Troop04864</t>
  </si>
  <si>
    <t>New Troop01100</t>
  </si>
  <si>
    <t>New Troop01170</t>
  </si>
  <si>
    <t>Girl Scouts of Texas Oklahoma Plains (Council)</t>
  </si>
  <si>
    <t>Su231</t>
  </si>
  <si>
    <t>Su733</t>
  </si>
  <si>
    <t>Council Training SU</t>
  </si>
  <si>
    <t>Su747</t>
  </si>
  <si>
    <t>SU560</t>
  </si>
  <si>
    <t>Su535</t>
  </si>
  <si>
    <t>Su544</t>
  </si>
  <si>
    <t>Su511</t>
  </si>
  <si>
    <t>Su634</t>
  </si>
  <si>
    <t>Su609</t>
  </si>
  <si>
    <t>Su563</t>
  </si>
  <si>
    <t>Su606</t>
  </si>
  <si>
    <t>Su510</t>
  </si>
  <si>
    <t>Su615</t>
  </si>
  <si>
    <t>Su830</t>
  </si>
  <si>
    <t>Su531</t>
  </si>
  <si>
    <t>Total Members (yesterday)</t>
  </si>
  <si>
    <t>Total LY Members (As of Prior Year)</t>
  </si>
  <si>
    <t>Total Members (yesterday - Change YOY)</t>
  </si>
  <si>
    <t>Total LY-END Members</t>
  </si>
  <si>
    <t>Total New Members %</t>
  </si>
  <si>
    <t>Total Renewed Members %</t>
  </si>
  <si>
    <t>Troops with Members This Year or Last Year</t>
  </si>
  <si>
    <t>Annual Retention %</t>
  </si>
  <si>
    <t>Campaigns with Members This Year or Last Year</t>
  </si>
  <si>
    <t>Start Date</t>
  </si>
  <si>
    <t>2025 Proposed Goal</t>
  </si>
  <si>
    <t>2025 
Proposed goal</t>
  </si>
  <si>
    <t>2025 
Proposed Goal</t>
  </si>
  <si>
    <t>New SF id</t>
  </si>
  <si>
    <t>0015A00002RZveSQAT</t>
  </si>
  <si>
    <t>0015A00002RZf9yQAD</t>
  </si>
  <si>
    <t>0015A00002RZhEtQAL</t>
  </si>
  <si>
    <t>0015A00002RZhY6QAL</t>
  </si>
  <si>
    <t>0015A00002RZzJtQAL</t>
  </si>
  <si>
    <t>0015A00002RZVvuQAH</t>
  </si>
  <si>
    <t>0015A00002RZzgHQAT</t>
  </si>
  <si>
    <t>0015A00002RZxS4QAL</t>
  </si>
  <si>
    <t>0015A00002RZnj9QAD</t>
  </si>
  <si>
    <t>0015A00002Ra5zXQAR</t>
  </si>
  <si>
    <t>0015A00002Ra1iyQAB</t>
  </si>
  <si>
    <t>0015A00002RZvelQAD</t>
  </si>
  <si>
    <t>0015A00002RZrqiQAD</t>
  </si>
  <si>
    <t>0015A00002RZmbDQAT</t>
  </si>
  <si>
    <t>0015A00002RZh3BQAT</t>
  </si>
  <si>
    <t>0015A00002RZy4LQAT</t>
  </si>
  <si>
    <t>0015A00002RZyhOQAT</t>
  </si>
  <si>
    <t>0015A00002RZXH1QAP</t>
  </si>
  <si>
    <t>0015A00002RZV0zQAH</t>
  </si>
  <si>
    <t>0015A00002RZnt2QAD</t>
  </si>
  <si>
    <t>0015A00002RZg7vQAD</t>
  </si>
  <si>
    <t>0015A00002RZlSaQAL</t>
  </si>
  <si>
    <t>0015A00002Ra5AgQAJ</t>
  </si>
  <si>
    <t>0015A00002RZvEUQA1</t>
  </si>
  <si>
    <t>0015A00002RZpw1QAD</t>
  </si>
  <si>
    <t>0015A00002Ra1qhQAB</t>
  </si>
  <si>
    <t>Name (School)</t>
  </si>
  <si>
    <t>0015A00002RZV0uQAH</t>
  </si>
  <si>
    <t>Poolville El</t>
  </si>
  <si>
    <t>Poolville EL</t>
  </si>
  <si>
    <t>Pope EL</t>
  </si>
  <si>
    <t>St Joseph Catholic School</t>
  </si>
  <si>
    <t>0015A00002RZV9sQAH</t>
  </si>
  <si>
    <t>Abbott School</t>
  </si>
  <si>
    <t>0015A00002RZVBDQA5</t>
  </si>
  <si>
    <t>A B Duncan El</t>
  </si>
  <si>
    <t>0015A00002RZVESQA5</t>
  </si>
  <si>
    <t>Capitol El</t>
  </si>
  <si>
    <t>0015A00002RZVEiQAP</t>
  </si>
  <si>
    <t>Carver Early Childhood Academy</t>
  </si>
  <si>
    <t>0015A00002RZVEpQAP</t>
  </si>
  <si>
    <t>Carver El Academy</t>
  </si>
  <si>
    <t>George Washington Carver El Academy</t>
  </si>
  <si>
    <t>0015A00002RZVKPQA5</t>
  </si>
  <si>
    <t>Northside School</t>
  </si>
  <si>
    <t>0015A00002RZVLSQA5</t>
  </si>
  <si>
    <t>Northwest H S</t>
  </si>
  <si>
    <t>0015A00002RZVOKQA5</t>
  </si>
  <si>
    <t>Post El</t>
  </si>
  <si>
    <t>0015A00002RZVSkQAP</t>
  </si>
  <si>
    <t>Dupre El</t>
  </si>
  <si>
    <t>0015A00002RZVbvQAH</t>
  </si>
  <si>
    <t>L A Gililland El</t>
  </si>
  <si>
    <t>0015A00002RZVhLQAX</t>
  </si>
  <si>
    <t>Tierra Blanca El</t>
  </si>
  <si>
    <t>0015A00002RZVoxQAH</t>
  </si>
  <si>
    <t>Academy At Carrie F Thomas</t>
  </si>
  <si>
    <t>0015A00002RZVpEQAX</t>
  </si>
  <si>
    <t>Academy Es</t>
  </si>
  <si>
    <t>0015A00002RZVqSQAX</t>
  </si>
  <si>
    <t>Valley School</t>
  </si>
  <si>
    <t>0015A00002RZVv1QAH</t>
  </si>
  <si>
    <t>Legacy EL</t>
  </si>
  <si>
    <t>Legacy El</t>
  </si>
  <si>
    <t>Butler EL</t>
  </si>
  <si>
    <t>0015A00002RZVxhQAH</t>
  </si>
  <si>
    <t>Caprock El</t>
  </si>
  <si>
    <t>Caprock EL</t>
  </si>
  <si>
    <t>0015A00002RZVxiQAH</t>
  </si>
  <si>
    <t>Caprock H S</t>
  </si>
  <si>
    <t>0015A00002RZVzmQAH</t>
  </si>
  <si>
    <t>Coleman El</t>
  </si>
  <si>
    <t>0015A00002RZW1cQAH</t>
  </si>
  <si>
    <t>Coder El</t>
  </si>
  <si>
    <t>Coder EL</t>
  </si>
  <si>
    <t>0015A00002RZW3mQAH</t>
  </si>
  <si>
    <t>Northwest El</t>
  </si>
  <si>
    <t>0015A00002RZW7jQAH</t>
  </si>
  <si>
    <t>Prairie Vista</t>
  </si>
  <si>
    <t>0015A00002RZWC1QAP</t>
  </si>
  <si>
    <t>Janet Brockett El</t>
  </si>
  <si>
    <t>Janet Brockett EL</t>
  </si>
  <si>
    <t>0015A00002RZWEIQA5</t>
  </si>
  <si>
    <t>Johnston El</t>
  </si>
  <si>
    <t>0015A00002RZWIlQAP</t>
  </si>
  <si>
    <t>Lake Pointe El</t>
  </si>
  <si>
    <t>Lake Pointe EL</t>
  </si>
  <si>
    <t>0015A00002RZWQLQA5</t>
  </si>
  <si>
    <t>Valley View El</t>
  </si>
  <si>
    <t>0015A00002RZWVGQA5</t>
  </si>
  <si>
    <t>Walsh EL</t>
  </si>
  <si>
    <t>Walsh El</t>
  </si>
  <si>
    <t>0015A00002RZWYsQAP</t>
  </si>
  <si>
    <t>The Clariden School</t>
  </si>
  <si>
    <t>0015A00002RZWakQAH</t>
  </si>
  <si>
    <t>Timber Creek H S</t>
  </si>
  <si>
    <t>0015A00002RZWbPQAX</t>
  </si>
  <si>
    <t>Timberline El</t>
  </si>
  <si>
    <t>Timberline EL</t>
  </si>
  <si>
    <t>0015A00002RZWbXQAX</t>
  </si>
  <si>
    <t>Timberview Middle</t>
  </si>
  <si>
    <t>Butterfield El</t>
  </si>
  <si>
    <t>0015A00002RZWcuQAH</t>
  </si>
  <si>
    <t>Bynum School</t>
  </si>
  <si>
    <t>0015A00002RZWidQAH</t>
  </si>
  <si>
    <t>Norwood El</t>
  </si>
  <si>
    <t>Norwood EL</t>
  </si>
  <si>
    <t>0015A00002RZWjMQAX</t>
  </si>
  <si>
    <t>Nancy Neal El</t>
  </si>
  <si>
    <t>Nancy Neal EL</t>
  </si>
  <si>
    <t>0015A00002RZWjQQAX</t>
  </si>
  <si>
    <t>Nancy Smith El</t>
  </si>
  <si>
    <t>0015A00002RZWm5QAH</t>
  </si>
  <si>
    <t>College Hill El</t>
  </si>
  <si>
    <t>Central H S</t>
  </si>
  <si>
    <t>0015A00002RZWoJQAX</t>
  </si>
  <si>
    <t>0015A00002RZWp0QAH</t>
  </si>
  <si>
    <t>Prairie Valley El</t>
  </si>
  <si>
    <t>0015A00002RZWp6QAH</t>
  </si>
  <si>
    <t>Prairie View El</t>
  </si>
  <si>
    <t>Prairie View EL</t>
  </si>
  <si>
    <t>0015A00002RZWq2QAH</t>
  </si>
  <si>
    <t>Prairie Es</t>
  </si>
  <si>
    <t>0015A00002RZWt4QAH</t>
  </si>
  <si>
    <t>Jayton Schools</t>
  </si>
  <si>
    <t>0015A00002RZWtqQAH</t>
  </si>
  <si>
    <t>John And Lynn Brawner EL</t>
  </si>
  <si>
    <t>0015A00002RZWtrQAH</t>
  </si>
  <si>
    <t>John And Polly Townley El</t>
  </si>
  <si>
    <t>0015A00002RZWvEQAX</t>
  </si>
  <si>
    <t>Dove El</t>
  </si>
  <si>
    <t>Dove EL</t>
  </si>
  <si>
    <t>0015A00002RZWy5QAH</t>
  </si>
  <si>
    <t>Dillman El</t>
  </si>
  <si>
    <t>0015A00002RZWySQAX</t>
  </si>
  <si>
    <t>Ira School</t>
  </si>
  <si>
    <t>0015A00002RZWygQAH</t>
  </si>
  <si>
    <t>Irene Clinkscale El</t>
  </si>
  <si>
    <t>0015A00002RZWzGQAX</t>
  </si>
  <si>
    <t>Irons Middle</t>
  </si>
  <si>
    <t>0015A00002RZWzyQAH</t>
  </si>
  <si>
    <t>Irving El</t>
  </si>
  <si>
    <t>0015A00002RZX2iQAH</t>
  </si>
  <si>
    <t>Primrose School At Hidden Lakes</t>
  </si>
  <si>
    <t>0015A00002RZX9eQAH</t>
  </si>
  <si>
    <t>Walcott El</t>
  </si>
  <si>
    <t>0015A00002RZXBkQAP</t>
  </si>
  <si>
    <t>Academy For Technology Engineering Math &amp; Science</t>
  </si>
  <si>
    <t>0015A00002RZXDNQA5</t>
  </si>
  <si>
    <t>Abernathy El</t>
  </si>
  <si>
    <t>0015A00002RZXDcQAP</t>
  </si>
  <si>
    <t>Abilene H S</t>
  </si>
  <si>
    <t>0015A00002RZXDnQAP</t>
  </si>
  <si>
    <t>Advantage Academy</t>
  </si>
  <si>
    <t>Larson EL</t>
  </si>
  <si>
    <t>0015A00002RZXS5QAP</t>
  </si>
  <si>
    <t>Charles Baxter J H</t>
  </si>
  <si>
    <t>0015A00002RZXUSQA5</t>
  </si>
  <si>
    <t>Christian Life Preparatory School</t>
  </si>
  <si>
    <t>0015A00002RZXWCQA5</t>
  </si>
  <si>
    <t>Parkwood Hill Int</t>
  </si>
  <si>
    <t>0015A00002RZXeSQAX</t>
  </si>
  <si>
    <t>Electra El</t>
  </si>
  <si>
    <t>0015A00002RZXgCQAX</t>
  </si>
  <si>
    <t>Dyess El</t>
  </si>
  <si>
    <t>Dyess EL</t>
  </si>
  <si>
    <t>0015A00002RZXjfQAH</t>
  </si>
  <si>
    <t>Itasca El</t>
  </si>
  <si>
    <t>0015A00002RZXpaQAH</t>
  </si>
  <si>
    <t>Acton El</t>
  </si>
  <si>
    <t>Acton EL</t>
  </si>
  <si>
    <t>0015A00002RZXqeQAH</t>
  </si>
  <si>
    <t>Adams EL</t>
  </si>
  <si>
    <t>0015A00002RZXxlQAH</t>
  </si>
  <si>
    <t>Rogene Worley Middle</t>
  </si>
  <si>
    <t>0015A00002RZXyQQAX</t>
  </si>
  <si>
    <t>Rotan El</t>
  </si>
  <si>
    <t>0015A00002RZY0GQAX</t>
  </si>
  <si>
    <t>Roanoke EL</t>
  </si>
  <si>
    <t>0015A00002RZY26QAH</t>
  </si>
  <si>
    <t>Flint Academy</t>
  </si>
  <si>
    <t>0015A00002RZY2xQAH</t>
  </si>
  <si>
    <t>Thelma Jones El</t>
  </si>
  <si>
    <t>Thelma Jones EL</t>
  </si>
  <si>
    <t>0015A00002RZY5iQAH</t>
  </si>
  <si>
    <t>Walnut Bend El</t>
  </si>
  <si>
    <t>0015A00002RZY5pQAH</t>
  </si>
  <si>
    <t>Walnut Creek EL</t>
  </si>
  <si>
    <t>Walnut Creek El</t>
  </si>
  <si>
    <t>0015A00002RZY6FQAX</t>
  </si>
  <si>
    <t>Walnut Grove El</t>
  </si>
  <si>
    <t>Walnut Grove EL</t>
  </si>
  <si>
    <t>0015A00002RZYB5QAP</t>
  </si>
  <si>
    <t>Central J H</t>
  </si>
  <si>
    <t>0015A00002RZYCoQAP</t>
  </si>
  <si>
    <t>Chico El</t>
  </si>
  <si>
    <t>0015A00002RZYEnQAP</t>
  </si>
  <si>
    <t>Jean Mcclung Middle</t>
  </si>
  <si>
    <t>0015A00002RZYJCQA5</t>
  </si>
  <si>
    <t>New Deal El</t>
  </si>
  <si>
    <t>0015A00002RZYMNQA5</t>
  </si>
  <si>
    <t>Parsons Elementary</t>
  </si>
  <si>
    <t>0015A00002RZYQ3QAP</t>
  </si>
  <si>
    <t>E Ray El</t>
  </si>
  <si>
    <t>0015A00002RZYX2QAP</t>
  </si>
  <si>
    <t>J A Hargrave El</t>
  </si>
  <si>
    <t>0015A00002RZYXOQA5</t>
  </si>
  <si>
    <t>J C Thompson El</t>
  </si>
  <si>
    <t>J C Thompson EL</t>
  </si>
  <si>
    <t>0015A00002RZYYFQA5</t>
  </si>
  <si>
    <t>J L Boren EL</t>
  </si>
  <si>
    <t>J L Boren El</t>
  </si>
  <si>
    <t>0015A00002RZYYOQA5</t>
  </si>
  <si>
    <t>Farrell El</t>
  </si>
  <si>
    <t>Farrell EL</t>
  </si>
  <si>
    <t>0015A00002RZYYxQAP</t>
  </si>
  <si>
    <t>J T Stevens El</t>
  </si>
  <si>
    <t>J T Stevens EL</t>
  </si>
  <si>
    <t>0015A00002RZYajQAH</t>
  </si>
  <si>
    <t>Rogers El</t>
  </si>
  <si>
    <t>0015A00002RZYakQAH</t>
  </si>
  <si>
    <t>Rogers EL</t>
  </si>
  <si>
    <t>0015A00002RZYeMQAX</t>
  </si>
  <si>
    <t>Carl E Schluter EL</t>
  </si>
  <si>
    <t>Carl E Schluter El</t>
  </si>
  <si>
    <t>0015A00002RZYimQAH</t>
  </si>
  <si>
    <t>Adrian School</t>
  </si>
  <si>
    <t>0015A00002RZYjLQAX</t>
  </si>
  <si>
    <t>Akin El</t>
  </si>
  <si>
    <t>0015A00002RZYmpQAH</t>
  </si>
  <si>
    <t>Ward EL</t>
  </si>
  <si>
    <t>0015A00002RZYqjQAH</t>
  </si>
  <si>
    <t>Tison Middle</t>
  </si>
  <si>
    <t>0015A00002RZYquQAH</t>
  </si>
  <si>
    <t>Texas Leadership Of San Angelo</t>
  </si>
  <si>
    <t>0015A00002RZYs2QAH</t>
  </si>
  <si>
    <t>Temple Christian Schools</t>
  </si>
  <si>
    <t>0015A00002RZYwvQAH</t>
  </si>
  <si>
    <t>Newman International Academy Of Arlington</t>
  </si>
  <si>
    <t>0015A00002RZYyRQAX</t>
  </si>
  <si>
    <t>North Crowley H S</t>
  </si>
  <si>
    <t>0015A00002RZZ6fQAH</t>
  </si>
  <si>
    <t>Penelope School</t>
  </si>
  <si>
    <t>0015A00002RZZJmQAP</t>
  </si>
  <si>
    <t>Boyd Middle</t>
  </si>
  <si>
    <t>0015A00002RZZSEQA5</t>
  </si>
  <si>
    <t>Charlotte Anderson El</t>
  </si>
  <si>
    <t>Charlotte Anderson Preparatory Academy</t>
  </si>
  <si>
    <t>0015A00002RZZTlQAP</t>
  </si>
  <si>
    <t>Alamo El</t>
  </si>
  <si>
    <t>0015A00002RZZcPQAX</t>
  </si>
  <si>
    <t>John A Dubiski Career H S</t>
  </si>
  <si>
    <t>Jefferson El</t>
  </si>
  <si>
    <t>0015A00002RZZfIQAX</t>
  </si>
  <si>
    <t>Jefferson EL</t>
  </si>
  <si>
    <t>0015A00002RZZgkQAH</t>
  </si>
  <si>
    <t>Tolar El</t>
  </si>
  <si>
    <t>North El</t>
  </si>
  <si>
    <t>0015A00002RZZlGQAX</t>
  </si>
  <si>
    <t>0015A00002RZZlIQAX</t>
  </si>
  <si>
    <t>0015A00002RZZlJQAX</t>
  </si>
  <si>
    <t>North EL</t>
  </si>
  <si>
    <t>0015A00002RZZr0QAH</t>
  </si>
  <si>
    <t>Green Valley El</t>
  </si>
  <si>
    <t>0015A00002RZZuxQAH</t>
  </si>
  <si>
    <t>La Mesa El</t>
  </si>
  <si>
    <t>La Mesa EL</t>
  </si>
  <si>
    <t>0015A00002RZZwmQAH</t>
  </si>
  <si>
    <t>Jack C Binion EL</t>
  </si>
  <si>
    <t>0015A00002RZZwoQAH</t>
  </si>
  <si>
    <t>Jack D Johnson El</t>
  </si>
  <si>
    <t>Jack D Johnson EL</t>
  </si>
  <si>
    <t>0015A00002RZZyNQAX</t>
  </si>
  <si>
    <t>Jack Taylor El</t>
  </si>
  <si>
    <t>0015A00002RZZyPQAX</t>
  </si>
  <si>
    <t>Jackie Carden El</t>
  </si>
  <si>
    <t>0015A00002RZZybQAH</t>
  </si>
  <si>
    <t>Jacksboro El</t>
  </si>
  <si>
    <t>0015A00002RZa1BQAT</t>
  </si>
  <si>
    <t>Rolling Hills El</t>
  </si>
  <si>
    <t>Rolling Hills EL</t>
  </si>
  <si>
    <t>0015A00002RZa5yQAD</t>
  </si>
  <si>
    <t>Bluebonnet El</t>
  </si>
  <si>
    <t>Bluebonnet EL</t>
  </si>
  <si>
    <t>0015A00002RZa61QAD</t>
  </si>
  <si>
    <t>0015A00002RZa6RQAT</t>
  </si>
  <si>
    <t>0015A00002RZa7CQAT</t>
  </si>
  <si>
    <t>Bradford El</t>
  </si>
  <si>
    <t>Bradford EL</t>
  </si>
  <si>
    <t>0015A00002RZaM0QAL</t>
  </si>
  <si>
    <t>Thomas El</t>
  </si>
  <si>
    <t>0015A00002RZaTOQA1</t>
  </si>
  <si>
    <t>New Home School</t>
  </si>
  <si>
    <t>0015A00002RZaV9QAL</t>
  </si>
  <si>
    <t>North Euless EL</t>
  </si>
  <si>
    <t>0015A00002RZadmQAD</t>
  </si>
  <si>
    <t>Greenbriar El</t>
  </si>
  <si>
    <t>0015A00002RZafCQAT</t>
  </si>
  <si>
    <t>0015A00002RZag8QAD</t>
  </si>
  <si>
    <t>Saginaw El</t>
  </si>
  <si>
    <t>Saginaw EL</t>
  </si>
  <si>
    <t>0015A00002RZag9QAD</t>
  </si>
  <si>
    <t>Saginaw H S</t>
  </si>
  <si>
    <t>0015A00002RZagAQAT</t>
  </si>
  <si>
    <t>Saginaw High School</t>
  </si>
  <si>
    <t>0015A00002RZah0QAD</t>
  </si>
  <si>
    <t>Robert H Rockenbaugh El</t>
  </si>
  <si>
    <t>Robert H Rockenbaugh EL</t>
  </si>
  <si>
    <t>Jackson El</t>
  </si>
  <si>
    <t>0015A00002RZaiVQAT</t>
  </si>
  <si>
    <t>0015A00002RZaiWQAT</t>
  </si>
  <si>
    <t>St Elizabeth Ann Seton School</t>
  </si>
  <si>
    <t>0015A00002RZaqFQAT</t>
  </si>
  <si>
    <t>Tulia Highland El</t>
  </si>
  <si>
    <t>0015A00002RZaszQAD</t>
  </si>
  <si>
    <t>Brock Int</t>
  </si>
  <si>
    <t>0015A00002RZat2QAD</t>
  </si>
  <si>
    <t>Brock J H</t>
  </si>
  <si>
    <t>0015A00002RZaxTQAT</t>
  </si>
  <si>
    <t>Mary Allen El</t>
  </si>
  <si>
    <t>0015A00002RZaxUQAT</t>
  </si>
  <si>
    <t>Mary Ann Sanders Elementary</t>
  </si>
  <si>
    <t>0015A00002RZazrQAD</t>
  </si>
  <si>
    <t>Cisco El</t>
  </si>
  <si>
    <t>Cisco EL</t>
  </si>
  <si>
    <t>0015A00002RZaztQAD</t>
  </si>
  <si>
    <t>Cisco J H</t>
  </si>
  <si>
    <t>0015A00002RZbAJQA1</t>
  </si>
  <si>
    <t>Nichols J H</t>
  </si>
  <si>
    <t>0015A00002RZbATQA1</t>
  </si>
  <si>
    <t>Nick Kerr Middle</t>
  </si>
  <si>
    <t>Lakeview El</t>
  </si>
  <si>
    <t>0015A00002RZbCeQAL</t>
  </si>
  <si>
    <t>Lakeview EL</t>
  </si>
  <si>
    <t>0015A00002RZbEKQA1</t>
  </si>
  <si>
    <t>Terra Vista Middle</t>
  </si>
  <si>
    <t>0015A00002RZbGbQAL</t>
  </si>
  <si>
    <t>Williams El</t>
  </si>
  <si>
    <t>Williams EL</t>
  </si>
  <si>
    <t>0015A00002RZbIBQA1</t>
  </si>
  <si>
    <t>Plains El</t>
  </si>
  <si>
    <t>Hughes Middle</t>
  </si>
  <si>
    <t>0015A00002RZbLJQA1</t>
  </si>
  <si>
    <t>0015A00002RZbOdQAL</t>
  </si>
  <si>
    <t>Greenfield EL</t>
  </si>
  <si>
    <t>Greenfield El</t>
  </si>
  <si>
    <t>0015A00002RZbPFQA1</t>
  </si>
  <si>
    <t>Greenhill School</t>
  </si>
  <si>
    <t>0015A00002RZbR6QAL</t>
  </si>
  <si>
    <t>Greenways Int</t>
  </si>
  <si>
    <t>0015A00002RZbT2QAL</t>
  </si>
  <si>
    <t>Saint Jo El</t>
  </si>
  <si>
    <t>Totals</t>
  </si>
  <si>
    <t>0015A00002RZbWkQAL</t>
  </si>
  <si>
    <t>St Andrew Catholic</t>
  </si>
  <si>
    <t>0015A00002RZbb4QAD</t>
  </si>
  <si>
    <t>Aledo H S</t>
  </si>
  <si>
    <t>0015A00002RZbb5QAD</t>
  </si>
  <si>
    <t>Aledo Middle</t>
  </si>
  <si>
    <t>0015A00002RZbbsQAD</t>
  </si>
  <si>
    <t>Aikman El</t>
  </si>
  <si>
    <t>0015A00002RZbczQAD</t>
  </si>
  <si>
    <t>Alliene Mullendore El</t>
  </si>
  <si>
    <t>Brown El</t>
  </si>
  <si>
    <t>0015A00002RZbfiQAD</t>
  </si>
  <si>
    <t>0015A00002RZbjzQAD</t>
  </si>
  <si>
    <t>Marilyn Miller Language Academy</t>
  </si>
  <si>
    <t>0015A00002RZbkGQAT</t>
  </si>
  <si>
    <t>Mary Deshazo El</t>
  </si>
  <si>
    <t>0015A00002RZblwQAD</t>
  </si>
  <si>
    <t>Childress El</t>
  </si>
  <si>
    <t>0015A00002RZbmLQAT</t>
  </si>
  <si>
    <t>Chillicothe El</t>
  </si>
  <si>
    <t>0015A00002RZbmNQAT</t>
  </si>
  <si>
    <t>Chillicothe School</t>
  </si>
  <si>
    <t>0015A00002RZbnMQAT</t>
  </si>
  <si>
    <t>City View El</t>
  </si>
  <si>
    <t>City View EL</t>
  </si>
  <si>
    <t>0015A00002RZbnNQAT</t>
  </si>
  <si>
    <t>0015A00002RZbnOQAT</t>
  </si>
  <si>
    <t>City View Junior/senior High</t>
  </si>
  <si>
    <t>0015A00002RZbuFQAT</t>
  </si>
  <si>
    <t>Kirby Middle</t>
  </si>
  <si>
    <t>0015A00002RZc8pQAD</t>
  </si>
  <si>
    <t>0015A00002RZc9HQAT</t>
  </si>
  <si>
    <t>Imogene Gideon El</t>
  </si>
  <si>
    <t>0015A00002RZcCqQAL</t>
  </si>
  <si>
    <t>Rule School</t>
  </si>
  <si>
    <t>0015A00002RZcI9QAL</t>
  </si>
  <si>
    <t>Alice Carlson Applied Lrn Ctr</t>
  </si>
  <si>
    <t>0015A00002RZcIWQA1</t>
  </si>
  <si>
    <t>Alice Ponder El</t>
  </si>
  <si>
    <t>Alice Ponder EL</t>
  </si>
  <si>
    <t>All Saints Episcopal School</t>
  </si>
  <si>
    <t>0015A00002RZcQlQAL</t>
  </si>
  <si>
    <t>Mary Harris EL</t>
  </si>
  <si>
    <t>0015A00002RZcR4QAL</t>
  </si>
  <si>
    <t>Mary Jo Sheppard EL</t>
  </si>
  <si>
    <t>Mary Jo Sheppard El</t>
  </si>
  <si>
    <t>Mccall El</t>
  </si>
  <si>
    <t>0015A00002RZcRXQA1</t>
  </si>
  <si>
    <t>Mccall EL</t>
  </si>
  <si>
    <t>0015A00002RZcSCQA1</t>
  </si>
  <si>
    <t>Meadowcreek El</t>
  </si>
  <si>
    <t>Meadowcreek EL</t>
  </si>
  <si>
    <t>0015A00002RZcU3QAL</t>
  </si>
  <si>
    <t>Brooks Wester Middle</t>
  </si>
  <si>
    <t>0015A00002RZcW3QAL</t>
  </si>
  <si>
    <t>Brownfield H S</t>
  </si>
  <si>
    <t>0015A00002RZcY6QAL</t>
  </si>
  <si>
    <t>North Hi Mount El</t>
  </si>
  <si>
    <t>0015A00002RZcZHQA1</t>
  </si>
  <si>
    <t>Nazareth School</t>
  </si>
  <si>
    <t>0015A00002RZccQQAT</t>
  </si>
  <si>
    <t>Straight Public School</t>
  </si>
  <si>
    <t>0015A00002RZcdrQAD</t>
  </si>
  <si>
    <t>Plainview H S</t>
  </si>
  <si>
    <t>0015A00002RZckHQAT</t>
  </si>
  <si>
    <t>Kirkpatrick El</t>
  </si>
  <si>
    <t>0015A00002RZckJQAT</t>
  </si>
  <si>
    <t>Kirksey El</t>
  </si>
  <si>
    <t>0015A00002RZcnXQAT</t>
  </si>
  <si>
    <t>Groom School</t>
  </si>
  <si>
    <t>0015A00002RZcpKQAT</t>
  </si>
  <si>
    <t>Gruver El</t>
  </si>
  <si>
    <t>Guadalupe El</t>
  </si>
  <si>
    <t>0015A00002RZcpYQAT</t>
  </si>
  <si>
    <t>0015A00002RZctMQAT</t>
  </si>
  <si>
    <t>Independence EL</t>
  </si>
  <si>
    <t>Independence El</t>
  </si>
  <si>
    <t>0015A00002RZctNQAT</t>
  </si>
  <si>
    <t>0015A00002RZczuQAD</t>
  </si>
  <si>
    <t>0015A00002RZd3TQAT</t>
  </si>
  <si>
    <t>Turpin Es</t>
  </si>
  <si>
    <t>0015A00002RZd4xQAD</t>
  </si>
  <si>
    <t>0015A00002RZd5HQAT</t>
  </si>
  <si>
    <t>Vandagriff El</t>
  </si>
  <si>
    <t>Vandagriff EL</t>
  </si>
  <si>
    <t>0015A00002RZdA2QAL</t>
  </si>
  <si>
    <t>Bruce Shulkey El</t>
  </si>
  <si>
    <t>0015A00002RZdCjQAL</t>
  </si>
  <si>
    <t>Bryant El</t>
  </si>
  <si>
    <t>0015A00002RZdF0QAL</t>
  </si>
  <si>
    <t>North Joshua El</t>
  </si>
  <si>
    <t>North Joshua EL</t>
  </si>
  <si>
    <t>0015A00002RZdMNQA1</t>
  </si>
  <si>
    <t>Patton Springs School</t>
  </si>
  <si>
    <t>0015A00002RZdMvQAL</t>
  </si>
  <si>
    <t>Sundown El</t>
  </si>
  <si>
    <t>0015A00002RZdN0QAL</t>
  </si>
  <si>
    <t>Sundown Lane El</t>
  </si>
  <si>
    <t>0015A00002RZdOXQA1</t>
  </si>
  <si>
    <t>Starrett El</t>
  </si>
  <si>
    <t>0015A00002RZdPnQAL</t>
  </si>
  <si>
    <t>Lakewood EL</t>
  </si>
  <si>
    <t>0015A00002RZdU5QAL</t>
  </si>
  <si>
    <t>Gunn J H</t>
  </si>
  <si>
    <t>0015A00002RZdUSQA1</t>
  </si>
  <si>
    <t>Gus Birdwell El</t>
  </si>
  <si>
    <t>0015A00002RZdViQAL</t>
  </si>
  <si>
    <t>H D Staples El</t>
  </si>
  <si>
    <t>0015A00002RZdWvQAL</t>
  </si>
  <si>
    <t>Holy Cross Christian Academy</t>
  </si>
  <si>
    <t>0015A00002RZdpmQAD</t>
  </si>
  <si>
    <t>Paul Belton El</t>
  </si>
  <si>
    <t>Paul Belton EL</t>
  </si>
  <si>
    <t>0015A00002RZdqXQAT</t>
  </si>
  <si>
    <t>Perrin El</t>
  </si>
  <si>
    <t>0015A00002RZdtSQAT</t>
  </si>
  <si>
    <t>Bryson El</t>
  </si>
  <si>
    <t>Bryson EL</t>
  </si>
  <si>
    <t>0015A00002RZdtVQAT</t>
  </si>
  <si>
    <t>Bryson School</t>
  </si>
  <si>
    <t>0015A00002RZdvRQAT</t>
  </si>
  <si>
    <t>Buffalo Gap El</t>
  </si>
  <si>
    <t>Buffalo Gap EL</t>
  </si>
  <si>
    <t>0015A00002RZe3dQAD</t>
  </si>
  <si>
    <t>Uplift Education-north Hills Prep Middle</t>
  </si>
  <si>
    <t>0015A00002RZe5tQAD</t>
  </si>
  <si>
    <t>Strawn School</t>
  </si>
  <si>
    <t>0015A00002RZe84QAD</t>
  </si>
  <si>
    <t>Sunray El</t>
  </si>
  <si>
    <t>0015A00002RZe8NQAT</t>
  </si>
  <si>
    <t>Sunrise El</t>
  </si>
  <si>
    <t>0015A00002RZeIcQAL</t>
  </si>
  <si>
    <t>Chisholm Ridge</t>
  </si>
  <si>
    <t>0015A00002RZeIfQAL</t>
  </si>
  <si>
    <t>Chisholm Trail EL</t>
  </si>
  <si>
    <t>0015A00002RZeIhQAL</t>
  </si>
  <si>
    <t>Chisholm Trail H S</t>
  </si>
  <si>
    <t>0015A00002RZeIiQAL</t>
  </si>
  <si>
    <t>Chisholm Trail Int</t>
  </si>
  <si>
    <t>0015A00002RZeK9QAL</t>
  </si>
  <si>
    <t>Clarendon El</t>
  </si>
  <si>
    <t>0015A00002RZePoQAL</t>
  </si>
  <si>
    <t>Southeast El</t>
  </si>
  <si>
    <t>Southeast EL</t>
  </si>
  <si>
    <t>0015A00002RZeTJQA1</t>
  </si>
  <si>
    <t>Birdville El</t>
  </si>
  <si>
    <t>Birdville EL</t>
  </si>
  <si>
    <t>0015A00002RZeTKQA1</t>
  </si>
  <si>
    <t>Birdville H S</t>
  </si>
  <si>
    <t>0015A00002RZeU2QAL</t>
  </si>
  <si>
    <t>Bishop El</t>
  </si>
  <si>
    <t>Bishop EL</t>
  </si>
  <si>
    <t>0015A00002RZeXdQAL</t>
  </si>
  <si>
    <t>Perryton Kinder</t>
  </si>
  <si>
    <t>0015A00002RZeYvQAL</t>
  </si>
  <si>
    <t>Upland Heights EL</t>
  </si>
  <si>
    <t>Upland Heights El</t>
  </si>
  <si>
    <t>0015A00002RZei9QAD</t>
  </si>
  <si>
    <t>Vega El</t>
  </si>
  <si>
    <t>Merryhill School</t>
  </si>
  <si>
    <t>0015A00002RZer0QAD</t>
  </si>
  <si>
    <t>Nocona El</t>
  </si>
  <si>
    <t>0015A00002RZesTQAT</t>
  </si>
  <si>
    <t>Sunset El</t>
  </si>
  <si>
    <t>0015A00002RZewYQAT</t>
  </si>
  <si>
    <t>Hurst Hills El</t>
  </si>
  <si>
    <t>Hurst Hills EL</t>
  </si>
  <si>
    <t>0015A00002RZewZQAT</t>
  </si>
  <si>
    <t>Hurst J H</t>
  </si>
  <si>
    <t>0015A00002RZewbQAD</t>
  </si>
  <si>
    <t>Lizzie Curtis El</t>
  </si>
  <si>
    <t>0015A00002RZewrQAD</t>
  </si>
  <si>
    <t>Hutchinson El</t>
  </si>
  <si>
    <t>0015A00002RZeyhQAD</t>
  </si>
  <si>
    <t>Keller H S</t>
  </si>
  <si>
    <t>0015A00002RZeyiQAD</t>
  </si>
  <si>
    <t>Keller Middle</t>
  </si>
  <si>
    <t>0015A00002RZeylQAD</t>
  </si>
  <si>
    <t>Keller-harvel EL</t>
  </si>
  <si>
    <t>0015A00002RZeyrQAD</t>
  </si>
  <si>
    <t>Kelley El</t>
  </si>
  <si>
    <t>0015A00002RZf0xQAD</t>
  </si>
  <si>
    <t>Kay Granger El</t>
  </si>
  <si>
    <t>0015A00002RZf4VQAT</t>
  </si>
  <si>
    <t>Richardson El</t>
  </si>
  <si>
    <t>0015A00002RZf5rQAD</t>
  </si>
  <si>
    <t>Christ Academy</t>
  </si>
  <si>
    <t>0015A00002RZf8FQAT</t>
  </si>
  <si>
    <t>Alvarado El-north</t>
  </si>
  <si>
    <t>0015A00002RZf8GQAT</t>
  </si>
  <si>
    <t>Alvarado El-south</t>
  </si>
  <si>
    <t>0015A00002RZf8MQAT</t>
  </si>
  <si>
    <t>Alvarado Int</t>
  </si>
  <si>
    <t>0015A00002RZf8NQAT</t>
  </si>
  <si>
    <t>Alvarado Intermediate</t>
  </si>
  <si>
    <t>0015A00002RZf8OQAT</t>
  </si>
  <si>
    <t>Alvarado Isd Accelerated Education</t>
  </si>
  <si>
    <t>0015A00002RZf8PQAT</t>
  </si>
  <si>
    <t>Alvarado J H</t>
  </si>
  <si>
    <t>0015A00002RZf8lQAD</t>
  </si>
  <si>
    <t>Alvord El</t>
  </si>
  <si>
    <t>0015A00002RZf9PQAT</t>
  </si>
  <si>
    <t>Amarillo H S</t>
  </si>
  <si>
    <t>Home School</t>
  </si>
  <si>
    <t>0015A00002RZfPDQA1</t>
  </si>
  <si>
    <t>Amarillo Collegiate Academy</t>
  </si>
  <si>
    <t>0015A00002RZfXXQA1</t>
  </si>
  <si>
    <t>Grandview El</t>
  </si>
  <si>
    <t>Grandview EL</t>
  </si>
  <si>
    <t>0015A00002RZfXZQA1</t>
  </si>
  <si>
    <t>Grandview J H</t>
  </si>
  <si>
    <t>0015A00002RZfXlQAL</t>
  </si>
  <si>
    <t>0015A00002RZfbLQAT</t>
  </si>
  <si>
    <t>Merkel El</t>
  </si>
  <si>
    <t>0015A00002RZfdHQAT</t>
  </si>
  <si>
    <t>0015A00002RZfdyQAD</t>
  </si>
  <si>
    <t>Mesa Verde El</t>
  </si>
  <si>
    <t>0015A00002RZfejQAD</t>
  </si>
  <si>
    <t>Keene El</t>
  </si>
  <si>
    <t>0015A00002RZffkQAD</t>
  </si>
  <si>
    <t>Kelton School</t>
  </si>
  <si>
    <t>0015A00002RZfhHQAT</t>
  </si>
  <si>
    <t>Kennedale H S</t>
  </si>
  <si>
    <t>0015A00002RZfjeQAD</t>
  </si>
  <si>
    <t>Christ The King Cathedral School</t>
  </si>
  <si>
    <t>0015A00002RZfnzQAD</t>
  </si>
  <si>
    <t>Indian Springs Middle</t>
  </si>
  <si>
    <t>0015A00002RZfoYQAT</t>
  </si>
  <si>
    <t>Richland EL</t>
  </si>
  <si>
    <t>0015A00002RZfomQAD</t>
  </si>
  <si>
    <t>Richland H S</t>
  </si>
  <si>
    <t>0015A00002RZfqeQAD</t>
  </si>
  <si>
    <t>Rider H S</t>
  </si>
  <si>
    <t>0015A00002RZfuXQAT</t>
  </si>
  <si>
    <t>Uplift Ascend Preparatory</t>
  </si>
  <si>
    <t>0015A00002RZfy2QAD</t>
  </si>
  <si>
    <t>Spring Creek School</t>
  </si>
  <si>
    <t>0015A00002RZg2KQAT</t>
  </si>
  <si>
    <t>Pleasant Valley El</t>
  </si>
  <si>
    <t>0015A00002RZg8UQAT</t>
  </si>
  <si>
    <t>Sycamore El</t>
  </si>
  <si>
    <t>0015A00002RZgA3QAL</t>
  </si>
  <si>
    <t>T A Howard Middle</t>
  </si>
  <si>
    <t>0015A00002RZgAIQA1</t>
  </si>
  <si>
    <t>T G Mccord El</t>
  </si>
  <si>
    <t>0015A00002RZgEeQAL</t>
  </si>
  <si>
    <t>Gene Howe El</t>
  </si>
  <si>
    <t>Gene Howe EL</t>
  </si>
  <si>
    <t>0015A00002RZgHlQAL</t>
  </si>
  <si>
    <t>Mg Ellis</t>
  </si>
  <si>
    <t>0015A00002RZgIWQA1</t>
  </si>
  <si>
    <t>Miami School</t>
  </si>
  <si>
    <t>0015A00002RZgLEQA1</t>
  </si>
  <si>
    <t>North Park Es</t>
  </si>
  <si>
    <t>0015A00002RZgM1QAL</t>
  </si>
  <si>
    <t>Nettie Baccus El</t>
  </si>
  <si>
    <t>Nettie Baccus EL</t>
  </si>
  <si>
    <t>0015A00002RZgOYQA1</t>
  </si>
  <si>
    <t>Kenneth Davis El</t>
  </si>
  <si>
    <t>Kenneth Davis EL</t>
  </si>
  <si>
    <t>0015A00002RZgRqQAL</t>
  </si>
  <si>
    <t>Channing School</t>
  </si>
  <si>
    <t>0015A00002RZgT6QAL</t>
  </si>
  <si>
    <t>Elizabeth Smith El</t>
  </si>
  <si>
    <t>Elizabeth Smith Academy</t>
  </si>
  <si>
    <t>Ridgecrest El</t>
  </si>
  <si>
    <t>0015A00002RZgUDQA1</t>
  </si>
  <si>
    <t>Ridgecrest EL</t>
  </si>
  <si>
    <t>Ridgeview El</t>
  </si>
  <si>
    <t>0015A00002RZgV5QAL</t>
  </si>
  <si>
    <t>Ridgeview EL</t>
  </si>
  <si>
    <t>0015A00002RZgW0QAL</t>
  </si>
  <si>
    <t>Ridglea Hills El</t>
  </si>
  <si>
    <t>Ridglea Hills EL</t>
  </si>
  <si>
    <t>0015A00002RZgYlQAL</t>
  </si>
  <si>
    <t>Ann Brock El At Oak Grove</t>
  </si>
  <si>
    <t>0015A00002RZgZfQAL</t>
  </si>
  <si>
    <t>Amherst School</t>
  </si>
  <si>
    <t>0015A00002RZgbPQAT</t>
  </si>
  <si>
    <t>0015A00002RZgdKQAT</t>
  </si>
  <si>
    <t>I C Evans El</t>
  </si>
  <si>
    <t>I C Evans EL</t>
  </si>
  <si>
    <t>0015A00002RZgdPQAT</t>
  </si>
  <si>
    <t>I.M. Terrell Elem</t>
  </si>
  <si>
    <t>0015A00002RZghbQAD</t>
  </si>
  <si>
    <t>Petersburg School</t>
  </si>
  <si>
    <t>0015A00002RZgi3QAD</t>
  </si>
  <si>
    <t>Petrolia El</t>
  </si>
  <si>
    <t>0015A00002RZgldQAD</t>
  </si>
  <si>
    <t>Southern Hills El</t>
  </si>
  <si>
    <t>0015A00002RZgmaQAD</t>
  </si>
  <si>
    <t>Spring Garden EL</t>
  </si>
  <si>
    <t>0015A00002RZgo2QAD</t>
  </si>
  <si>
    <t>Venus El</t>
  </si>
  <si>
    <t>Venus EL</t>
  </si>
  <si>
    <t>0015A00002RZgo5QAD</t>
  </si>
  <si>
    <t>Venus Pri</t>
  </si>
  <si>
    <t>0015A00002RZgwPQAT</t>
  </si>
  <si>
    <t>Tanglewood El</t>
  </si>
  <si>
    <t>Tanglewood EL</t>
  </si>
  <si>
    <t>0015A00002RZh1hQAD</t>
  </si>
  <si>
    <t>Kidwell EL</t>
  </si>
  <si>
    <t>Kidwell El</t>
  </si>
  <si>
    <t>Key EL</t>
  </si>
  <si>
    <t>0015A00002RZh5ZQAT</t>
  </si>
  <si>
    <t>Monnig Middle</t>
  </si>
  <si>
    <t>0015A00002RZh6ZQAT</t>
  </si>
  <si>
    <t>Marine Creek El</t>
  </si>
  <si>
    <t>0015A00002RZh7QQAT</t>
  </si>
  <si>
    <t>Mary Lillard I S</t>
  </si>
  <si>
    <t>0015A00002RZh7pQAD</t>
  </si>
  <si>
    <t>Moore El</t>
  </si>
  <si>
    <t>Moore EL</t>
  </si>
  <si>
    <t>0015A00002RZh7yQAD</t>
  </si>
  <si>
    <t>Mary Orr Int</t>
  </si>
  <si>
    <t>0015A00002RZhD4QAL</t>
  </si>
  <si>
    <t>Amos EL</t>
  </si>
  <si>
    <t>Amos El</t>
  </si>
  <si>
    <t>0015A00002RZhHPQA1</t>
  </si>
  <si>
    <t>Evans Middle</t>
  </si>
  <si>
    <t>0015A00002RZhKzQAL</t>
  </si>
  <si>
    <t>Dozier El</t>
  </si>
  <si>
    <t>Dozier EL</t>
  </si>
  <si>
    <t>0015A00002RZhMgQAL</t>
  </si>
  <si>
    <t>Homeschool</t>
  </si>
  <si>
    <t>0015A00002RZhU3QAL</t>
  </si>
  <si>
    <t>Pearcy El</t>
  </si>
  <si>
    <t>0015A00002RZhXqQAL</t>
  </si>
  <si>
    <t>Bransford El</t>
  </si>
  <si>
    <t>Bransford EL</t>
  </si>
  <si>
    <t>0015A00002RZhZtQAL</t>
  </si>
  <si>
    <t>Goodman El</t>
  </si>
  <si>
    <t>0015A00002RZhaKQAT</t>
  </si>
  <si>
    <t>Goodwell Es</t>
  </si>
  <si>
    <t>Goodwell ES</t>
  </si>
  <si>
    <t>0015A00002RZhcZQAT</t>
  </si>
  <si>
    <t>George Dawson Middle</t>
  </si>
  <si>
    <t>0015A00002RZhdSQAT</t>
  </si>
  <si>
    <t>Tahoka El</t>
  </si>
  <si>
    <t>0015A00002RZhi5QAD</t>
  </si>
  <si>
    <t>Millsap El</t>
  </si>
  <si>
    <t>0015A00002RZhi7QAD</t>
  </si>
  <si>
    <t>Millsap H S</t>
  </si>
  <si>
    <t>0015A00002RZhi9QAD</t>
  </si>
  <si>
    <t>Millsap Middle</t>
  </si>
  <si>
    <t>0015A00002RZhjIQAT</t>
  </si>
  <si>
    <t>Key School</t>
  </si>
  <si>
    <t>0015A00002RZhjPQAT</t>
  </si>
  <si>
    <t>Keyes Es</t>
  </si>
  <si>
    <t>0015A00002RZhtKQAT</t>
  </si>
  <si>
    <t>Elkins El</t>
  </si>
  <si>
    <t>Elkins EL</t>
  </si>
  <si>
    <t>0015A00002RZhz0QAD</t>
  </si>
  <si>
    <t>Rio Vista El</t>
  </si>
  <si>
    <t>0015A00002RZi00QAD</t>
  </si>
  <si>
    <t>Annette Perry El</t>
  </si>
  <si>
    <t>0015A00002RZi1BQAT</t>
  </si>
  <si>
    <t>Anson El</t>
  </si>
  <si>
    <t>0015A00002RZi2RQAT</t>
  </si>
  <si>
    <t>Aquilla School</t>
  </si>
  <si>
    <t>Houston El</t>
  </si>
  <si>
    <t>0015A00002RZi2lQAD</t>
  </si>
  <si>
    <t>0015A00002RZi3UQAT</t>
  </si>
  <si>
    <t>Idalou El</t>
  </si>
  <si>
    <t>0015A00002RZi3VQAT</t>
  </si>
  <si>
    <t>Idalou H S</t>
  </si>
  <si>
    <t>0015A00002RZi5zQAD</t>
  </si>
  <si>
    <t>W A Porter EL</t>
  </si>
  <si>
    <t>0015A00002RZi6DQAT</t>
  </si>
  <si>
    <t>Tyrone Es</t>
  </si>
  <si>
    <t>0015A00002RZiFVQA1</t>
  </si>
  <si>
    <t>Bivins EL</t>
  </si>
  <si>
    <t>Bivins El</t>
  </si>
  <si>
    <t>0015A00002RZiGCQA1</t>
  </si>
  <si>
    <t>Boise City Es</t>
  </si>
  <si>
    <t>Boise City ES</t>
  </si>
  <si>
    <t>0015A00002RZiGSQA1</t>
  </si>
  <si>
    <t>Boles J H</t>
  </si>
  <si>
    <t>0015A00002RZiH0QAL</t>
  </si>
  <si>
    <t>Richard Bransom EL</t>
  </si>
  <si>
    <t>0015A00002RZiHvQAL</t>
  </si>
  <si>
    <t>Brazos River Charter School</t>
  </si>
  <si>
    <t>0015A00002RZiIIQA1</t>
  </si>
  <si>
    <t>Bess Race El</t>
  </si>
  <si>
    <t>Bess Race EL</t>
  </si>
  <si>
    <t>0015A00002RZiKBQA1</t>
  </si>
  <si>
    <t>Oliver El</t>
  </si>
  <si>
    <t>0015A00002RZiKvQAL</t>
  </si>
  <si>
    <t>Olney El</t>
  </si>
  <si>
    <t>0015A00002RZiOtQAL</t>
  </si>
  <si>
    <t>Southland School</t>
  </si>
  <si>
    <t>0015A00002RZiQ3QAL</t>
  </si>
  <si>
    <t>Glen Rose El</t>
  </si>
  <si>
    <t>Glen Rose EL</t>
  </si>
  <si>
    <t>0015A00002RZiQ7QAL</t>
  </si>
  <si>
    <t>Glen Rose Int</t>
  </si>
  <si>
    <t>0015A00002RZiQMQA1</t>
  </si>
  <si>
    <t>Gordon School</t>
  </si>
  <si>
    <t>0015A00002RZiQxQAL</t>
  </si>
  <si>
    <t>Goshen Creek EL</t>
  </si>
  <si>
    <t>Goshen Creek El</t>
  </si>
  <si>
    <t>0015A00002RZiRNQA1</t>
  </si>
  <si>
    <t>Grapevine EL</t>
  </si>
  <si>
    <t>Grapevine El</t>
  </si>
  <si>
    <t>0015A00002RZiRQQA1</t>
  </si>
  <si>
    <t>Grapevine H S</t>
  </si>
  <si>
    <t>0015A00002RZiRRQA1</t>
  </si>
  <si>
    <t>Grapevine Middle</t>
  </si>
  <si>
    <t>0015A00002RZiUaQAL</t>
  </si>
  <si>
    <t>Overton Ray El</t>
  </si>
  <si>
    <t>Overton Ray EL</t>
  </si>
  <si>
    <t>0015A00002RZiUcQAL</t>
  </si>
  <si>
    <t>John G Tower El</t>
  </si>
  <si>
    <t>John G Tower EL</t>
  </si>
  <si>
    <t>0015A00002RZicbQAD</t>
  </si>
  <si>
    <t>Rise Academy</t>
  </si>
  <si>
    <t>0015A00002RZieFQAT</t>
  </si>
  <si>
    <t>River Trails EL</t>
  </si>
  <si>
    <t>0015A00002RZifAQAT</t>
  </si>
  <si>
    <t>Rising Star El</t>
  </si>
  <si>
    <t>0015A00002RZijgQAD</t>
  </si>
  <si>
    <t>Anton School</t>
  </si>
  <si>
    <t>0015A00002RZisPQAT</t>
  </si>
  <si>
    <t>W E Chalmers El</t>
  </si>
  <si>
    <t>W E Chalmers EL</t>
  </si>
  <si>
    <t>0015A00002RZisSQAT</t>
  </si>
  <si>
    <t>W E Hoover El</t>
  </si>
  <si>
    <t>W E Hoover EL</t>
  </si>
  <si>
    <t>0015A00002RZit4QAD</t>
  </si>
  <si>
    <t>W M Green EL</t>
  </si>
  <si>
    <t>0015A00002RZitFQAT</t>
  </si>
  <si>
    <t>W R Hatfield EL</t>
  </si>
  <si>
    <t>0015A00002RZiwAQAT</t>
  </si>
  <si>
    <t>Stripling Middle</t>
  </si>
  <si>
    <t>0015A00002RZix4QAD</t>
  </si>
  <si>
    <t>Stuard El</t>
  </si>
  <si>
    <t>Stuard EL</t>
  </si>
  <si>
    <t>Bonham El</t>
  </si>
  <si>
    <t>0015A00002RZj0XQAT</t>
  </si>
  <si>
    <t>Bonham EL</t>
  </si>
  <si>
    <t>Bonham Middle</t>
  </si>
  <si>
    <t>0015A00002RZj0eQAD</t>
  </si>
  <si>
    <t>0015A00002RZj4HQAT</t>
  </si>
  <si>
    <t>Olney J H</t>
  </si>
  <si>
    <t>0015A00002RZj4QQAT</t>
  </si>
  <si>
    <t>Olsen Park El</t>
  </si>
  <si>
    <t>Olsen Park EL</t>
  </si>
  <si>
    <t>0015A00002RZj9OQAT</t>
  </si>
  <si>
    <t>James A Arthur Int</t>
  </si>
  <si>
    <t>0015A00002RZjFYQA1</t>
  </si>
  <si>
    <t>Mansfield Frontier Stem Academy</t>
  </si>
  <si>
    <t>0015A00002RZjFZQA1</t>
  </si>
  <si>
    <t>Mansfield H S</t>
  </si>
  <si>
    <t>0015A00002RZjFmQAL</t>
  </si>
  <si>
    <t>Mansfield Lake Ridge H S</t>
  </si>
  <si>
    <t>0015A00002RZjFnQAL</t>
  </si>
  <si>
    <t>Mansfield Legacy H S</t>
  </si>
  <si>
    <t>0015A00002RZjFvQAL</t>
  </si>
  <si>
    <t>Mansfield Summit H S</t>
  </si>
  <si>
    <t>0015A00002RZjFwQAL</t>
  </si>
  <si>
    <t>Mansfield Timberview H S</t>
  </si>
  <si>
    <t>0015A00002RZjPLQA1</t>
  </si>
  <si>
    <t>Applied Learning Acad</t>
  </si>
  <si>
    <t>0015A00002RZjPlQAL</t>
  </si>
  <si>
    <t>Anna May Daulton El</t>
  </si>
  <si>
    <t>0015A00002RZjW0QAL</t>
  </si>
  <si>
    <t>Fain El</t>
  </si>
  <si>
    <t>Fain EL</t>
  </si>
  <si>
    <t>0015A00002RZjY7QAL</t>
  </si>
  <si>
    <t>Houston Middle</t>
  </si>
  <si>
    <t>0015A00002RZjZVQA1</t>
  </si>
  <si>
    <t>Ikard EL</t>
  </si>
  <si>
    <t>Ikard El</t>
  </si>
  <si>
    <t>0015A00002RZjadQAD</t>
  </si>
  <si>
    <t>0015A00002RZjbDQAT</t>
  </si>
  <si>
    <t>Homer Long Es</t>
  </si>
  <si>
    <t>0015A00002RZjdIQAT</t>
  </si>
  <si>
    <t>Blackwell School</t>
  </si>
  <si>
    <t>0015A00002RZjdxQAD</t>
  </si>
  <si>
    <t>Bonnie Brae</t>
  </si>
  <si>
    <t>0015A00002RZjr8QAD</t>
  </si>
  <si>
    <t>James F Delaney El</t>
  </si>
  <si>
    <t>0015A00002RZjuyQAD</t>
  </si>
  <si>
    <t>R F Patterson El</t>
  </si>
  <si>
    <t>R F Patterson EL</t>
  </si>
  <si>
    <t>0015A00002RZk01QAD</t>
  </si>
  <si>
    <t>Glenhope El</t>
  </si>
  <si>
    <t>Glenhope EL</t>
  </si>
  <si>
    <t>0015A00002RZk0SQAT</t>
  </si>
  <si>
    <t>Glenn Harmon EL</t>
  </si>
  <si>
    <t>Glenn Harmon El</t>
  </si>
  <si>
    <t>0015A00002RZk6LQAT</t>
  </si>
  <si>
    <t>Manuel Jara El</t>
  </si>
  <si>
    <t>0015A00002RZkDXQA1</t>
  </si>
  <si>
    <t>Archer City El</t>
  </si>
  <si>
    <t>0015A00002RZkHjQAL</t>
  </si>
  <si>
    <t>Hommel El</t>
  </si>
  <si>
    <t>Overton Park El</t>
  </si>
  <si>
    <t>0015A00002RZkOkQAL</t>
  </si>
  <si>
    <t>W V Swinburn El</t>
  </si>
  <si>
    <t>0015A00002RZkWSQA1</t>
  </si>
  <si>
    <t>John M Tidwell Middle</t>
  </si>
  <si>
    <t>0015A00002RZkZJQA1</t>
  </si>
  <si>
    <t>Stephen F Austin Pri</t>
  </si>
  <si>
    <t>0015A00002RZkuRQAT</t>
  </si>
  <si>
    <t>Hawley El</t>
  </si>
  <si>
    <t>0015A00002RZl0UQAT</t>
  </si>
  <si>
    <t>Arden Road El</t>
  </si>
  <si>
    <t>Arden Road EL</t>
  </si>
  <si>
    <t>0015A00002RZl2RQAT</t>
  </si>
  <si>
    <t>Arlington Classics Academy - Arkansas Campus</t>
  </si>
  <si>
    <t>0015A00002RZl2SQAT</t>
  </si>
  <si>
    <t>Arlington Classics Academy -intermediate</t>
  </si>
  <si>
    <t>0015A00002RZl2TQAT</t>
  </si>
  <si>
    <t>Arlington Classics Academy - Middle</t>
  </si>
  <si>
    <t>0015A00002RZl2nQAD</t>
  </si>
  <si>
    <t>Arlington H S</t>
  </si>
  <si>
    <t>0015A00002RZl4PQAT</t>
  </si>
  <si>
    <t>Victory Baptist Academy</t>
  </si>
  <si>
    <t>Victory Christian Academy</t>
  </si>
  <si>
    <t>0015A00002RZlHYQA1</t>
  </si>
  <si>
    <t>Academy of the Arts at Bransom</t>
  </si>
  <si>
    <t>0015A00002RZlHZQA1</t>
  </si>
  <si>
    <t>Academy of Leadership &amp; Technology</t>
  </si>
  <si>
    <t>0015A00002RZlHaQAL</t>
  </si>
  <si>
    <t>STEM Academy at Stribling</t>
  </si>
  <si>
    <t>0015A00002RZlHbQAL</t>
  </si>
  <si>
    <t>Sunset Valley El</t>
  </si>
  <si>
    <t>Sunset Valley EL</t>
  </si>
  <si>
    <t>0015A00002RZlJrQAL</t>
  </si>
  <si>
    <t>Glenwood El</t>
  </si>
  <si>
    <t>0015A00002RZlKyQAL</t>
  </si>
  <si>
    <t>Grace E Hardeman El</t>
  </si>
  <si>
    <t>High Point Academy</t>
  </si>
  <si>
    <t>0015A00002RZlSMQA1</t>
  </si>
  <si>
    <t>Universal Academy - Dallas</t>
  </si>
  <si>
    <t>0015A00002RZlSYQA1</t>
  </si>
  <si>
    <t>Harmony School Of Innovation - Fort Worth</t>
  </si>
  <si>
    <t>0015A00002RZlSZQA1</t>
  </si>
  <si>
    <t>Harmony School Of Innovation- Euless</t>
  </si>
  <si>
    <t>0015A00002RZlURQA1</t>
  </si>
  <si>
    <t>Asa E Low Jr Int</t>
  </si>
  <si>
    <t>Atherton El</t>
  </si>
  <si>
    <t>0015A00002RZlVuQAL</t>
  </si>
  <si>
    <t>0015A00002RZla0QAD</t>
  </si>
  <si>
    <t>Highland El</t>
  </si>
  <si>
    <t>0015A00002RZlf9QAD</t>
  </si>
  <si>
    <t>Workman J H</t>
  </si>
  <si>
    <t>0015A00002RZlfHQAT</t>
  </si>
  <si>
    <t>Young Women's Leadership Academy</t>
  </si>
  <si>
    <t>0015A00002RZllZQAT</t>
  </si>
  <si>
    <t>St Patrick School</t>
  </si>
  <si>
    <t>0015A00002RZlsGQAT</t>
  </si>
  <si>
    <t>Green Acres El</t>
  </si>
  <si>
    <t>0015A00002RZlxnQAD</t>
  </si>
  <si>
    <t>Ashworth El</t>
  </si>
  <si>
    <t>Ashworth EL</t>
  </si>
  <si>
    <t>0015A00002RZlyCQAT</t>
  </si>
  <si>
    <t>Aspermont El</t>
  </si>
  <si>
    <t>0015A00002RZm1KQAT</t>
  </si>
  <si>
    <t>Highland Middle</t>
  </si>
  <si>
    <t>Highland Park EL</t>
  </si>
  <si>
    <t>Highland Park El</t>
  </si>
  <si>
    <t>0015A00002RZm1kQAD</t>
  </si>
  <si>
    <t>0015A00002RZm24QAD</t>
  </si>
  <si>
    <t>Highland Park H S</t>
  </si>
  <si>
    <t>0015A00002RZm2BQAT</t>
  </si>
  <si>
    <t>Highland Park Middle</t>
  </si>
  <si>
    <t>0015A00002RZm2cQAD</t>
  </si>
  <si>
    <t>0015A00002RZmB7QAL</t>
  </si>
  <si>
    <t>Sudan El</t>
  </si>
  <si>
    <t>0015A00002RZmBMQA1</t>
  </si>
  <si>
    <t>Sue Crouch El</t>
  </si>
  <si>
    <t>0015A00002RZmIzQAL</t>
  </si>
  <si>
    <t>Gerard El</t>
  </si>
  <si>
    <t>0015A00002RZmL9QAL</t>
  </si>
  <si>
    <t>Graford El</t>
  </si>
  <si>
    <t>0015A00002RZmLAQA1</t>
  </si>
  <si>
    <t>0015A00002RZmNtQAL</t>
  </si>
  <si>
    <t>Era School</t>
  </si>
  <si>
    <t>Hill EL</t>
  </si>
  <si>
    <t>Hillcrest El</t>
  </si>
  <si>
    <t>0015A00002RZmbzQAD</t>
  </si>
  <si>
    <t>Hillcrest EL</t>
  </si>
  <si>
    <t>0015A00002RZme2QAD</t>
  </si>
  <si>
    <t>Stewart El</t>
  </si>
  <si>
    <t>Stewart EL</t>
  </si>
  <si>
    <t>0015A00002RZmhMQAT</t>
  </si>
  <si>
    <t>Godley El</t>
  </si>
  <si>
    <t>Godley EL</t>
  </si>
  <si>
    <t>0015A00002RZmhOQAT</t>
  </si>
  <si>
    <t>0015A00002RZmjdQAD</t>
  </si>
  <si>
    <t>Mclean 6th Grade</t>
  </si>
  <si>
    <t>0015A00002RZmjjQAD</t>
  </si>
  <si>
    <t>Mclean School</t>
  </si>
  <si>
    <t>0015A00002RZmyVQAT</t>
  </si>
  <si>
    <t>Wolffarth El</t>
  </si>
  <si>
    <t>0015A00002RZmyWQAT</t>
  </si>
  <si>
    <t>Wolflin El</t>
  </si>
  <si>
    <t>0015A00002RZn1UQAT</t>
  </si>
  <si>
    <t>Wills El</t>
  </si>
  <si>
    <t>Wills EL</t>
  </si>
  <si>
    <t>0015A00002RZn2DQAT</t>
  </si>
  <si>
    <t>0015A00002RZn3jQAD</t>
  </si>
  <si>
    <t>Hillsboro El</t>
  </si>
  <si>
    <t>0015A00002RZn87QAD</t>
  </si>
  <si>
    <t>Granbury Middle</t>
  </si>
  <si>
    <t>0015A00002RZnDnQAL</t>
  </si>
  <si>
    <t>Erma Nash El</t>
  </si>
  <si>
    <t>Erma Nash EL</t>
  </si>
  <si>
    <t>0015A00002RZnFMQA1</t>
  </si>
  <si>
    <t>Springtown El</t>
  </si>
  <si>
    <t>0015A00002RZnFOQA1</t>
  </si>
  <si>
    <t>Springtown Int</t>
  </si>
  <si>
    <t>0015A00002RZnFQQA1</t>
  </si>
  <si>
    <t>Springtown Reno El</t>
  </si>
  <si>
    <t>Springtown Reno EL</t>
  </si>
  <si>
    <t>0015A00002RZnI1QAL</t>
  </si>
  <si>
    <t>Martha &amp; Josh Morriss Math &amp; Engineering EL</t>
  </si>
  <si>
    <t>0015A00002RZnK6QAL</t>
  </si>
  <si>
    <t>Mcniel Middle</t>
  </si>
  <si>
    <t>0015A00002RZnOnQAL</t>
  </si>
  <si>
    <t>Wood El</t>
  </si>
  <si>
    <t>Wood EL</t>
  </si>
  <si>
    <t>0015A00002RZnPmQAL</t>
  </si>
  <si>
    <t>Wright El</t>
  </si>
  <si>
    <t>0015A00002RZnPoQAL</t>
  </si>
  <si>
    <t>Wright EL</t>
  </si>
  <si>
    <t>0015A00002RZnQtQAL</t>
  </si>
  <si>
    <t>Zia Elementary</t>
  </si>
  <si>
    <t>0015A00002RZnTSQA1</t>
  </si>
  <si>
    <t>Atwood Mcdonald EL</t>
  </si>
  <si>
    <t>0015A00002RZnUlQAL</t>
  </si>
  <si>
    <t>Hillside El</t>
  </si>
  <si>
    <t>0015A00002RZnWUQA1</t>
  </si>
  <si>
    <t>Hillwood Middle</t>
  </si>
  <si>
    <t>0015A00002RZnXkQAL</t>
  </si>
  <si>
    <t>Hirschi H S</t>
  </si>
  <si>
    <t>0015A00002RZnd3QAD</t>
  </si>
  <si>
    <t>Forest Hill El</t>
  </si>
  <si>
    <t>0015A00002RZnefQAD</t>
  </si>
  <si>
    <t>Martha Reid El</t>
  </si>
  <si>
    <t>Martha Reid Academy</t>
  </si>
  <si>
    <t>0015A00002RZnemQAD</t>
  </si>
  <si>
    <t>Marti El</t>
  </si>
  <si>
    <t>0015A00002RZnf5QAD</t>
  </si>
  <si>
    <t>Martin EL</t>
  </si>
  <si>
    <t>0015A00002RZnfOQAT</t>
  </si>
  <si>
    <t>Martin H S</t>
  </si>
  <si>
    <t>0015A00002RZng4QAD</t>
  </si>
  <si>
    <t>Maxfield El</t>
  </si>
  <si>
    <t>0015A00002RZngqQAD</t>
  </si>
  <si>
    <t>Mcwhorter EL</t>
  </si>
  <si>
    <t>0015A00002RZniAQAT</t>
  </si>
  <si>
    <t>Eastridge El</t>
  </si>
  <si>
    <t>0015A00002RZniLQAT</t>
  </si>
  <si>
    <t>Effie Morris El</t>
  </si>
  <si>
    <t>0015A00002RZnqxQAD</t>
  </si>
  <si>
    <t>Austin El</t>
  </si>
  <si>
    <t>0015A00002RZnt5QAD</t>
  </si>
  <si>
    <t>Austin EL</t>
  </si>
  <si>
    <t>0015A00002RZnt8QAD</t>
  </si>
  <si>
    <t>0015A00002RZnt9QAD</t>
  </si>
  <si>
    <t>0015A00002RZntGQAT</t>
  </si>
  <si>
    <t>0015A00002RZntRQAT</t>
  </si>
  <si>
    <t>Austin Middle</t>
  </si>
  <si>
    <t>0015A00002RZntuQAD</t>
  </si>
  <si>
    <t>Azle EL</t>
  </si>
  <si>
    <t>Azle El</t>
  </si>
  <si>
    <t>0015A00002RZnuaQAD</t>
  </si>
  <si>
    <t>Wilshire EL</t>
  </si>
  <si>
    <t>0015A00002RZnv9QAD</t>
  </si>
  <si>
    <t>Wilson El</t>
  </si>
  <si>
    <t>Wilson EL</t>
  </si>
  <si>
    <t>0015A00002RZnvCQAT</t>
  </si>
  <si>
    <t>0015A00002RZnwyQAD</t>
  </si>
  <si>
    <t>Wylie West EL</t>
  </si>
  <si>
    <t>Wylie West El</t>
  </si>
  <si>
    <t>0015A00002RZnx0QAD</t>
  </si>
  <si>
    <t>Wylie H S</t>
  </si>
  <si>
    <t>0015A00002RZnx2QAD</t>
  </si>
  <si>
    <t>Wylie West Int</t>
  </si>
  <si>
    <t>0015A00002RZnx3QAD</t>
  </si>
  <si>
    <t>Wylie West J H</t>
  </si>
  <si>
    <t>0015A00002RZnzQQAT</t>
  </si>
  <si>
    <t>Holiday Heights El</t>
  </si>
  <si>
    <t>0015A00002RZo0BQAT</t>
  </si>
  <si>
    <t>Holliday El</t>
  </si>
  <si>
    <t>0015A00002RZo0EQAT</t>
  </si>
  <si>
    <t>Holliday Middle</t>
  </si>
  <si>
    <t>0015A00002RZo1fQAD</t>
  </si>
  <si>
    <t>Summer Creek Middle</t>
  </si>
  <si>
    <t>0015A00002RZo4oQAD</t>
  </si>
  <si>
    <t>Friendship El</t>
  </si>
  <si>
    <t>Friendship EL</t>
  </si>
  <si>
    <t>0015A00002RZo5JQAT</t>
  </si>
  <si>
    <t>Friona El</t>
  </si>
  <si>
    <t>0015A00002RZo5MQAT</t>
  </si>
  <si>
    <t>Friona Pri</t>
  </si>
  <si>
    <t>0015A00002RZoAZQA1</t>
  </si>
  <si>
    <t>Shamrock El</t>
  </si>
  <si>
    <t>0015A00002RZoBjQAL</t>
  </si>
  <si>
    <t>Sidney H Poynter</t>
  </si>
  <si>
    <t>0015A00002RZoBxQAL</t>
  </si>
  <si>
    <t>Siebert EL</t>
  </si>
  <si>
    <t>Siebert El</t>
  </si>
  <si>
    <t>0015A00002RZoDKQA1</t>
  </si>
  <si>
    <t>Smyer El</t>
  </si>
  <si>
    <t>0015A00002RZoDLQA1</t>
  </si>
  <si>
    <t>Smyer H S</t>
  </si>
  <si>
    <t>Smyer Schools</t>
  </si>
  <si>
    <t>0015A00002RZoDMQA1</t>
  </si>
  <si>
    <t>Smylie Wilson Middle</t>
  </si>
  <si>
    <t>0015A00002RZoL0QAL</t>
  </si>
  <si>
    <t>Balko Es</t>
  </si>
  <si>
    <t>0015A00002RZoNfQAL</t>
  </si>
  <si>
    <t>Hodges El</t>
  </si>
  <si>
    <t>0015A00002RZoaNQAT</t>
  </si>
  <si>
    <t>Meadow Creek EL</t>
  </si>
  <si>
    <t>0015A00002RZob7QAD</t>
  </si>
  <si>
    <t>Meadow School</t>
  </si>
  <si>
    <t>0015A00002RZobvQAD</t>
  </si>
  <si>
    <t>Talkington School For Young Women Leaders</t>
  </si>
  <si>
    <t>0015A00002RZod2QAD</t>
  </si>
  <si>
    <t>Martinez El</t>
  </si>
  <si>
    <t>Martinez EL</t>
  </si>
  <si>
    <t>0015A00002RZonpQAD</t>
  </si>
  <si>
    <t>Bailey J H</t>
  </si>
  <si>
    <t>0015A00002RZooHQAT</t>
  </si>
  <si>
    <t>Baird El</t>
  </si>
  <si>
    <t>0015A00002RZoouQAD</t>
  </si>
  <si>
    <t>Baker El</t>
  </si>
  <si>
    <t>0015A00002RZoqGQAT</t>
  </si>
  <si>
    <t>Avondale El</t>
  </si>
  <si>
    <t>Avondale EL</t>
  </si>
  <si>
    <t>0015A00002RZotpQAD</t>
  </si>
  <si>
    <t>Haynes El</t>
  </si>
  <si>
    <t>0015A00002RZoygQAD</t>
  </si>
  <si>
    <t>Stonegate EL</t>
  </si>
  <si>
    <t>0015A00002RZozkQAD</t>
  </si>
  <si>
    <t>Summit International Preparatory</t>
  </si>
  <si>
    <t>0015A00002RZp2nQAD</t>
  </si>
  <si>
    <t>Littlefield El</t>
  </si>
  <si>
    <t>0015A00002RZp2oQAD</t>
  </si>
  <si>
    <t>Littlefield H S</t>
  </si>
  <si>
    <t>0015A00002RZp2rQAD</t>
  </si>
  <si>
    <t>Littlefield Pri</t>
  </si>
  <si>
    <t>0015A00002RZp36QAD</t>
  </si>
  <si>
    <t>Lorenzo El</t>
  </si>
  <si>
    <t>0015A00002RZp47QAD</t>
  </si>
  <si>
    <t>Gainesville J H</t>
  </si>
  <si>
    <t>0015A00002RZpAbQAL</t>
  </si>
  <si>
    <t>Hazel Harvey Peace EL</t>
  </si>
  <si>
    <t>Heritage El</t>
  </si>
  <si>
    <t>0015A00002RZpBOQA1</t>
  </si>
  <si>
    <t>Heritage EL</t>
  </si>
  <si>
    <t>0015A00002RZpBQQA1</t>
  </si>
  <si>
    <t>0015A00002RZpCuQAL</t>
  </si>
  <si>
    <t>Graham EL</t>
  </si>
  <si>
    <t>0015A00002RZpEUQA1</t>
  </si>
  <si>
    <t>Wilson School</t>
  </si>
  <si>
    <t>Barwise Leadership Academy</t>
  </si>
  <si>
    <t>0015A00002RZpM0QAL</t>
  </si>
  <si>
    <t>Bassetti El</t>
  </si>
  <si>
    <t>0015A00002RZpM3QAL</t>
  </si>
  <si>
    <t>Basswood EL</t>
  </si>
  <si>
    <t>0015A00002RZpSjQAL</t>
  </si>
  <si>
    <t>Stony Brook El Sch</t>
  </si>
  <si>
    <t>0015A00002RZpWeQAL</t>
  </si>
  <si>
    <t>Snow Heights EL</t>
  </si>
  <si>
    <t>0015A00002RZpXAQA1</t>
  </si>
  <si>
    <t>Snyder Pri</t>
  </si>
  <si>
    <t>Heritage Middle</t>
  </si>
  <si>
    <t>0015A00002RZpfQQAT</t>
  </si>
  <si>
    <t>0015A00002RZpfRQAT</t>
  </si>
  <si>
    <t>0015A00002RZpiWQAT</t>
  </si>
  <si>
    <t>Emerson El</t>
  </si>
  <si>
    <t>0015A00002RZpsOQAT</t>
  </si>
  <si>
    <t>Woodland Springs EL</t>
  </si>
  <si>
    <t>Woodland Springs El</t>
  </si>
  <si>
    <t>0015A00002RZpsVQAT</t>
  </si>
  <si>
    <t>Woodlands El</t>
  </si>
  <si>
    <t>0015A00002RZpvQQAT</t>
  </si>
  <si>
    <t>Weatherford Christian School</t>
  </si>
  <si>
    <t>0015A00002RZpxUQAT</t>
  </si>
  <si>
    <t>Sonny &amp; Allegra Nance El</t>
  </si>
  <si>
    <t>0015A00002RZq36QAD</t>
  </si>
  <si>
    <t>Garner El</t>
  </si>
  <si>
    <t>0015A00002RZq4jQAD</t>
  </si>
  <si>
    <t>Gateway El</t>
  </si>
  <si>
    <t>Gateway EL</t>
  </si>
  <si>
    <t>0015A00002RZq6yQAD</t>
  </si>
  <si>
    <t>Hamlin El</t>
  </si>
  <si>
    <t>0015A00002RZq7vQAD</t>
  </si>
  <si>
    <t>Harrison Lane El</t>
  </si>
  <si>
    <t>0015A00002RZqAHQA1</t>
  </si>
  <si>
    <t>Ed Willkie Middle</t>
  </si>
  <si>
    <t>0015A00002RZqGRQA1</t>
  </si>
  <si>
    <t>Windsor El</t>
  </si>
  <si>
    <t>0015A00002RZqHHQA1</t>
  </si>
  <si>
    <t>Windthorst El</t>
  </si>
  <si>
    <t>0015A00002RZqIcQAL</t>
  </si>
  <si>
    <t>0015A00002RZqKuQAL</t>
  </si>
  <si>
    <t>Westlake Academy</t>
  </si>
  <si>
    <t>0015A00002RZqTUQA1</t>
  </si>
  <si>
    <t>M L Phillips El</t>
  </si>
  <si>
    <t>0015A00002RZqZUQA1</t>
  </si>
  <si>
    <t>Hermleigh School</t>
  </si>
  <si>
    <t>0015A00002RZqbWQAT</t>
  </si>
  <si>
    <t>Harrold School</t>
  </si>
  <si>
    <t>0015A00002RZqeOQAT</t>
  </si>
  <si>
    <t>Steam Middle</t>
  </si>
  <si>
    <t>0015A00002RZqgWQAT</t>
  </si>
  <si>
    <t>Eubanks Int</t>
  </si>
  <si>
    <t>0015A00002RZqhVQAT</t>
  </si>
  <si>
    <t>Edgemere El</t>
  </si>
  <si>
    <t>Edgemere EL</t>
  </si>
  <si>
    <t>0015A00002RZqkjQAD</t>
  </si>
  <si>
    <t>Bayless EL</t>
  </si>
  <si>
    <t>0015A00002RZqorQAD</t>
  </si>
  <si>
    <t>Whiteface School</t>
  </si>
  <si>
    <t>0015A00002RZqqAQAT</t>
  </si>
  <si>
    <t>Trinity Lakes EL</t>
  </si>
  <si>
    <t>0015A00002RZqs3QAD</t>
  </si>
  <si>
    <t>Mackenzie Middle</t>
  </si>
  <si>
    <t>0015A00002RZqwLQAT</t>
  </si>
  <si>
    <t>Souder El</t>
  </si>
  <si>
    <t>0015A00002RZqz6QAD</t>
  </si>
  <si>
    <t>Forestburg School</t>
  </si>
  <si>
    <t>0015A00002RZr0uQAD</t>
  </si>
  <si>
    <t>Fannin Middle</t>
  </si>
  <si>
    <t>0015A00002RZr5zQAD</t>
  </si>
  <si>
    <t>Emma Roberson El</t>
  </si>
  <si>
    <t>0015A00002RZr77QAD</t>
  </si>
  <si>
    <t>Eula El</t>
  </si>
  <si>
    <t>0015A00002RZr7BQAT</t>
  </si>
  <si>
    <t>Euless J H</t>
  </si>
  <si>
    <t>0015A00002RZrAvQAL</t>
  </si>
  <si>
    <t>Bean EL</t>
  </si>
  <si>
    <t>0015A00002RZrB5QAL</t>
  </si>
  <si>
    <t>Bear Creek El</t>
  </si>
  <si>
    <t>Bear Creek EL</t>
  </si>
  <si>
    <t>0015A00002RZrBFQA1</t>
  </si>
  <si>
    <t>Bear Creek Int</t>
  </si>
  <si>
    <t>0015A00002RZrGoQAL</t>
  </si>
  <si>
    <t>Whiteside El</t>
  </si>
  <si>
    <t>0015A00002RZrI5QAL</t>
  </si>
  <si>
    <t>Wichita Falls H S</t>
  </si>
  <si>
    <t>Madison Middle</t>
  </si>
  <si>
    <t>0015A00002RZrK5QAL</t>
  </si>
  <si>
    <t>0015A00002RZrLoQAL</t>
  </si>
  <si>
    <t>Maedgen EL</t>
  </si>
  <si>
    <t>Maedgen El</t>
  </si>
  <si>
    <t>0015A00002RZrMfQAL</t>
  </si>
  <si>
    <t>Fitzgerald El</t>
  </si>
  <si>
    <t>Fitzgerald EL</t>
  </si>
  <si>
    <t>0015A00002RZrMvQAL</t>
  </si>
  <si>
    <t>Forgan Es</t>
  </si>
  <si>
    <t>Franklin El</t>
  </si>
  <si>
    <t>0015A00002RZrO5QAL</t>
  </si>
  <si>
    <t>Franklin EL</t>
  </si>
  <si>
    <t>0015A00002RZrO6QAL</t>
  </si>
  <si>
    <t>0015A00002RZrZqQAL</t>
  </si>
  <si>
    <t>Bellaire El</t>
  </si>
  <si>
    <t>Bellaire EL</t>
  </si>
  <si>
    <t>0015A00002RZrbnQAD</t>
  </si>
  <si>
    <t>Beaver Es</t>
  </si>
  <si>
    <t>0015A00002RZreMQAT</t>
  </si>
  <si>
    <t>Woodson Center For Excellence</t>
  </si>
  <si>
    <t>0015A00002RZreUQAT</t>
  </si>
  <si>
    <t>Woodson School</t>
  </si>
  <si>
    <t>0015A00002RZrkvQAD</t>
  </si>
  <si>
    <t>Fort Elliott School</t>
  </si>
  <si>
    <t>0015A00002RZrpiQAD</t>
  </si>
  <si>
    <t>Hart Isd</t>
  </si>
  <si>
    <t>0015A00002RZrqWQAT</t>
  </si>
  <si>
    <t>Hartley School</t>
  </si>
  <si>
    <t>0015A00002RZrqcQAD</t>
  </si>
  <si>
    <t>Hebron Valley EL</t>
  </si>
  <si>
    <t>0015A00002RZrqvQAD</t>
  </si>
  <si>
    <t>Hedley School</t>
  </si>
  <si>
    <t>0015A00002RZrwTQAT</t>
  </si>
  <si>
    <t>Edison El</t>
  </si>
  <si>
    <t>Edison EL</t>
  </si>
  <si>
    <t>0015A00002RZryuQAD</t>
  </si>
  <si>
    <t>Wildorado El</t>
  </si>
  <si>
    <t>0015A00002RZrzOQAT</t>
  </si>
  <si>
    <t>Whitharral School</t>
  </si>
  <si>
    <t>0015A00002RZrzkQAD</t>
  </si>
  <si>
    <t>Whitley Road El</t>
  </si>
  <si>
    <t>Whitley Road EL</t>
  </si>
  <si>
    <t>0015A00002RZs0LQAT</t>
  </si>
  <si>
    <t>Whitney El</t>
  </si>
  <si>
    <t>0015A00002RZs0wQAD</t>
  </si>
  <si>
    <t>Whittier El</t>
  </si>
  <si>
    <t>Whittier EL</t>
  </si>
  <si>
    <t>0015A00002RZs26QAD</t>
  </si>
  <si>
    <t>Bebensee EL</t>
  </si>
  <si>
    <t>Bebensee El</t>
  </si>
  <si>
    <t>0015A00002RZs2OQAT</t>
  </si>
  <si>
    <t>Beckham El</t>
  </si>
  <si>
    <t>0015A00002RZs2nQAD</t>
  </si>
  <si>
    <t>Bedford Heights EL</t>
  </si>
  <si>
    <t>Bedford Heights El</t>
  </si>
  <si>
    <t>0015A00002RZs2uQAD</t>
  </si>
  <si>
    <t>Bedford J H</t>
  </si>
  <si>
    <t>0015A00002RZs7ZQAT</t>
  </si>
  <si>
    <t>Woodway EL</t>
  </si>
  <si>
    <t>Young El</t>
  </si>
  <si>
    <t>0015A00002RZs80QAD</t>
  </si>
  <si>
    <t>Young EL</t>
  </si>
  <si>
    <t>0015A00002RZs86QAD</t>
  </si>
  <si>
    <t>Young J H</t>
  </si>
  <si>
    <t>0015A00002RZsB6QAL</t>
  </si>
  <si>
    <t>Farris Early Childhood Ctr</t>
  </si>
  <si>
    <t>0015A00002RZsBBQA1</t>
  </si>
  <si>
    <t>Farwell El</t>
  </si>
  <si>
    <t>0015A00002RZsCMQA1</t>
  </si>
  <si>
    <t>Holy Trinity Classical Christian School</t>
  </si>
  <si>
    <t>0015A00002RZsFkQAL</t>
  </si>
  <si>
    <t>Handley Middle</t>
  </si>
  <si>
    <t>0015A00002RZsIpQAL</t>
  </si>
  <si>
    <t>Malone El</t>
  </si>
  <si>
    <t>0015A00002RZsJQQA1</t>
  </si>
  <si>
    <t>Mambrino School</t>
  </si>
  <si>
    <t>0015A00002RZsPhQAL</t>
  </si>
  <si>
    <t>Bell H S</t>
  </si>
  <si>
    <t>0015A00002RZsPjQAL</t>
  </si>
  <si>
    <t>Bell Manor El</t>
  </si>
  <si>
    <t>Bell Manor EL</t>
  </si>
  <si>
    <t>0015A00002RZsSxQAL</t>
  </si>
  <si>
    <t>School Not Found</t>
  </si>
  <si>
    <t>0015A00002RZsSyQAL</t>
  </si>
  <si>
    <t>Home Schooled</t>
  </si>
  <si>
    <t>0015A00002RZsndQAD</t>
  </si>
  <si>
    <t>Ditto El</t>
  </si>
  <si>
    <t>Ditto EL</t>
  </si>
  <si>
    <t>Benbrook El</t>
  </si>
  <si>
    <t>0015A00002RZspuQAD</t>
  </si>
  <si>
    <t>Benbrook EL</t>
  </si>
  <si>
    <t>0015A00002RZspvQAD</t>
  </si>
  <si>
    <t>Benbrook Middle/high School</t>
  </si>
  <si>
    <t>0015A00002RZsyFQAT</t>
  </si>
  <si>
    <t>Harwell El</t>
  </si>
  <si>
    <t>Harwell EL</t>
  </si>
  <si>
    <t>0015A00002RZsyMQAT</t>
  </si>
  <si>
    <t>Harwood J H</t>
  </si>
  <si>
    <t>0015A00002RZsyUQAT</t>
  </si>
  <si>
    <t>Haskell El</t>
  </si>
  <si>
    <t>0015A00002RZsyaQAD</t>
  </si>
  <si>
    <t>Haslet El</t>
  </si>
  <si>
    <t>Haslet EL</t>
  </si>
  <si>
    <t>0015A00002RZt0CQAT</t>
  </si>
  <si>
    <t>Hidden Lakes El</t>
  </si>
  <si>
    <t>Hidden Lakes EL</t>
  </si>
  <si>
    <t>0015A00002RZt0dQAD</t>
  </si>
  <si>
    <t>Higgins School</t>
  </si>
  <si>
    <t>0015A00002RZt0nQAD</t>
  </si>
  <si>
    <t>Happy El</t>
  </si>
  <si>
    <t>0015A00002RZtCDQA1</t>
  </si>
  <si>
    <t>Eagle Heights El</t>
  </si>
  <si>
    <t>Eagle Heights EL</t>
  </si>
  <si>
    <t>0015A00002RZtCWQA1</t>
  </si>
  <si>
    <t>Eagle Mountain El</t>
  </si>
  <si>
    <t>Eagle Mountain EL</t>
  </si>
  <si>
    <t>0015A00002RZtCxQAL</t>
  </si>
  <si>
    <t>Eagle Ridge El</t>
  </si>
  <si>
    <t>Eagle Ridge EL</t>
  </si>
  <si>
    <t>0015A00002RZtEKQA1</t>
  </si>
  <si>
    <t>Benjamin School</t>
  </si>
  <si>
    <t>0015A00002RZtEZQA1</t>
  </si>
  <si>
    <t>Bennett El</t>
  </si>
  <si>
    <t>Bennett EL</t>
  </si>
  <si>
    <t>0015A00002RZtGVQA1</t>
  </si>
  <si>
    <t>Bellevue School</t>
  </si>
  <si>
    <t>0015A00002RZtHDQA1</t>
  </si>
  <si>
    <t>Belmar El</t>
  </si>
  <si>
    <t>0015A00002RZtNIQA1</t>
  </si>
  <si>
    <t>William Stribling El</t>
  </si>
  <si>
    <t>William Stribling EL</t>
  </si>
  <si>
    <t>0015A00002RZtQIQA1</t>
  </si>
  <si>
    <t>Henrietta El</t>
  </si>
  <si>
    <t>0015A00002RZtQJQA1</t>
  </si>
  <si>
    <t>High Country EL</t>
  </si>
  <si>
    <t>0015A00002RZtUFQA1</t>
  </si>
  <si>
    <t>Florence El</t>
  </si>
  <si>
    <t>Florence EL</t>
  </si>
  <si>
    <t>0015A00002RZtYYQA1</t>
  </si>
  <si>
    <t>Liberty EL</t>
  </si>
  <si>
    <t>Liberty El</t>
  </si>
  <si>
    <t>0015A00002RZtYZQA1</t>
  </si>
  <si>
    <t>0015A00002RZtYaQAL</t>
  </si>
  <si>
    <t>0015A00002RZtlTQAT</t>
  </si>
  <si>
    <t>Hardesty Es</t>
  </si>
  <si>
    <t>0015A00002RZtniQAD</t>
  </si>
  <si>
    <t>0015A00002RZtqcQAD</t>
  </si>
  <si>
    <t>Willie Brown El</t>
  </si>
  <si>
    <t>Willie Brown Academy</t>
  </si>
  <si>
    <t>0015A00002RZtquQAD</t>
  </si>
  <si>
    <t>Willis Lane El</t>
  </si>
  <si>
    <t>Willis Lane EL</t>
  </si>
  <si>
    <t>0015A00002RZtrNQAT</t>
  </si>
  <si>
    <t>Fort Worth Academy Of Fine Arts</t>
  </si>
  <si>
    <t>0015A00002RZtrOQAT</t>
  </si>
  <si>
    <t>Fort Worth Academy Of Fine Arts El</t>
  </si>
  <si>
    <t>0015A00002RZtrmQAD</t>
  </si>
  <si>
    <t>Fossil Hill Middle</t>
  </si>
  <si>
    <t>0015A00002RZtrnQAD</t>
  </si>
  <si>
    <t>Fossil Ridge H S</t>
  </si>
  <si>
    <t>Foster El</t>
  </si>
  <si>
    <t>0015A00002RZtruQAD</t>
  </si>
  <si>
    <t>Frazier El</t>
  </si>
  <si>
    <t>0015A00002RZtsCQAT</t>
  </si>
  <si>
    <t>Frazier EL</t>
  </si>
  <si>
    <t>0015A00002RZtvPQAT</t>
  </si>
  <si>
    <t>Newman International Academy Of Mansfield</t>
  </si>
  <si>
    <t>0015A00002RZtvRQAT</t>
  </si>
  <si>
    <t>Jones Fine Arts / Dual Language Academy</t>
  </si>
  <si>
    <t>0015A00002RZtvSQAT</t>
  </si>
  <si>
    <t>0015A00002RZu0hQAD</t>
  </si>
  <si>
    <t>Castleberry EL</t>
  </si>
  <si>
    <t>0015A00002RZu1mQAD</t>
  </si>
  <si>
    <t>Cactus El</t>
  </si>
  <si>
    <t>0015A00002RZu1wQAD</t>
  </si>
  <si>
    <t>Caddo Grove El</t>
  </si>
  <si>
    <t>Caddo Grove EL</t>
  </si>
  <si>
    <t>East El</t>
  </si>
  <si>
    <t>0015A00002RZu67QAD</t>
  </si>
  <si>
    <t>0015A00002RZuAkQAL</t>
  </si>
  <si>
    <t>Willow Bend El</t>
  </si>
  <si>
    <t>Willow Bend EL</t>
  </si>
  <si>
    <t>0015A00002RZuAvQAL</t>
  </si>
  <si>
    <t>Willow Creek El</t>
  </si>
  <si>
    <t>0015A00002RZuBWQA1</t>
  </si>
  <si>
    <t>Washington Heights El</t>
  </si>
  <si>
    <t>0015A00002RZuFKQA1</t>
  </si>
  <si>
    <t>Hardwick El</t>
  </si>
  <si>
    <t>0015A00002RZuG9QAL</t>
  </si>
  <si>
    <t>Klondike Isd</t>
  </si>
  <si>
    <t>0015A00002RZuKxQAL</t>
  </si>
  <si>
    <t>Louise Cabaniss El</t>
  </si>
  <si>
    <t>Louise Cabaniss Academy</t>
  </si>
  <si>
    <t>0015A00002RZuRiQAL</t>
  </si>
  <si>
    <t>Cathelene Thomas El</t>
  </si>
  <si>
    <t>0015A00002RZubpQAD</t>
  </si>
  <si>
    <t>Florence Hill El</t>
  </si>
  <si>
    <t>0015A00002RZucqQAD</t>
  </si>
  <si>
    <t>Foster Village El</t>
  </si>
  <si>
    <t>0015A00002RZuesQAD</t>
  </si>
  <si>
    <t>0015A00002RZuexQAD</t>
  </si>
  <si>
    <t>Westpark El</t>
  </si>
  <si>
    <t>Westpark EL</t>
  </si>
  <si>
    <t>0015A00002RZui8QAD</t>
  </si>
  <si>
    <t>Lamar El</t>
  </si>
  <si>
    <t>0015A00002RZuiHQAT</t>
  </si>
  <si>
    <t>Lamar EL</t>
  </si>
  <si>
    <t>0015A00002RZuiIQAT</t>
  </si>
  <si>
    <t>0015A00002RZuiJQAT</t>
  </si>
  <si>
    <t>0015A00002RZuitQAD</t>
  </si>
  <si>
    <t>Lawn El</t>
  </si>
  <si>
    <t>Lawn EL</t>
  </si>
  <si>
    <t>0015A00002RZuivQAD</t>
  </si>
  <si>
    <t>Lawndale El</t>
  </si>
  <si>
    <t>Lawndale EL</t>
  </si>
  <si>
    <t>0015A00002RZukVQAT</t>
  </si>
  <si>
    <t>Lockney El</t>
  </si>
  <si>
    <t>Lockney EL</t>
  </si>
  <si>
    <t>0015A00002RZv0fQAD</t>
  </si>
  <si>
    <t>Wellington El</t>
  </si>
  <si>
    <t>0015A00002RZv6xQAD</t>
  </si>
  <si>
    <t>Knox City El</t>
  </si>
  <si>
    <t>0015A00002RZv8pQAD</t>
  </si>
  <si>
    <t>0015A00002RZvArQAL</t>
  </si>
  <si>
    <t>Linda Jobe Middle</t>
  </si>
  <si>
    <t>0015A00002RZvChQAL</t>
  </si>
  <si>
    <t>Lowell Elementary</t>
  </si>
  <si>
    <t>0015A00002RZvDdQAL</t>
  </si>
  <si>
    <t>Harmony Science Academy - Lubbock</t>
  </si>
  <si>
    <t>0015A00002RZvDhQAL</t>
  </si>
  <si>
    <t>0015A00002RZvE4QAL</t>
  </si>
  <si>
    <t>Iltexas Keller EL</t>
  </si>
  <si>
    <t>0015A00002RZvE5QAL</t>
  </si>
  <si>
    <t>Iltexas Keller Middle</t>
  </si>
  <si>
    <t>0015A00002RZvEPQA1</t>
  </si>
  <si>
    <t>Barwise Middle</t>
  </si>
  <si>
    <t>Viridian EL</t>
  </si>
  <si>
    <t>0015A00002RZvEqQAL</t>
  </si>
  <si>
    <t>Harmony Science Academy- Fort Worth</t>
  </si>
  <si>
    <t>0015A00002RZvEsQAL</t>
  </si>
  <si>
    <t>Dodson Pri</t>
  </si>
  <si>
    <t>0015A00002RZvFLQA1</t>
  </si>
  <si>
    <t>Richard J Lee EL</t>
  </si>
  <si>
    <t>0015A00002RZvFuQAL</t>
  </si>
  <si>
    <t>International Leadership of Texas</t>
  </si>
  <si>
    <t>0015A00002RZvHYQA1</t>
  </si>
  <si>
    <t>Centennial El</t>
  </si>
  <si>
    <t>0015A00002RZvJiQAL</t>
  </si>
  <si>
    <t>East Ridge El</t>
  </si>
  <si>
    <t>East Ridge EL</t>
  </si>
  <si>
    <t>0015A00002RZvKfQAL</t>
  </si>
  <si>
    <t>Dawson School</t>
  </si>
  <si>
    <t>0015A00002RZvQbQAL</t>
  </si>
  <si>
    <t>0015A00002RZvURQA1</t>
  </si>
  <si>
    <t>Fellowship Academy</t>
  </si>
  <si>
    <t>0015A00002RZvUiQAL</t>
  </si>
  <si>
    <t>Felt Es</t>
  </si>
  <si>
    <t>0015A00002RZvWuQAL</t>
  </si>
  <si>
    <t>Lazbuddie School</t>
  </si>
  <si>
    <t>0015A00002RZveTQAT</t>
  </si>
  <si>
    <t>Alderson EL</t>
  </si>
  <si>
    <t>Alderson El</t>
  </si>
  <si>
    <t>0015A00002RZvehQAD</t>
  </si>
  <si>
    <t>Ervin El</t>
  </si>
  <si>
    <t>0015A00002RZveqQAD</t>
  </si>
  <si>
    <t>Harmony Science Academy - Grand Prairie</t>
  </si>
  <si>
    <t>0015A00002RZvesQAD</t>
  </si>
  <si>
    <t>Iuniversity Prep</t>
  </si>
  <si>
    <t>0015A00002RZvf2QAD</t>
  </si>
  <si>
    <t>Miller El</t>
  </si>
  <si>
    <t>Miller EL</t>
  </si>
  <si>
    <t>0015A00002RZvfSQAT</t>
  </si>
  <si>
    <t>Tarrant Co College South/fort Worth Collegiate H S</t>
  </si>
  <si>
    <t>0015A00002RZvfWQAT</t>
  </si>
  <si>
    <t>V R Eaton H S</t>
  </si>
  <si>
    <t>0015A00002RZvffQAD</t>
  </si>
  <si>
    <t>Zundelowitz El</t>
  </si>
  <si>
    <t>0015A00002RZvq5QAD</t>
  </si>
  <si>
    <t>Booker T Washington El</t>
  </si>
  <si>
    <t>0015A00002RZvuKQAT</t>
  </si>
  <si>
    <t>Fowler El</t>
  </si>
  <si>
    <t>Freedom El</t>
  </si>
  <si>
    <t>0015A00002RZvvZQAT</t>
  </si>
  <si>
    <t>Freedom EL</t>
  </si>
  <si>
    <t>0015A00002RZvwtQAD</t>
  </si>
  <si>
    <t>Lowery Road</t>
  </si>
  <si>
    <t>0015A00002RZvyIQAT</t>
  </si>
  <si>
    <t>Lindsay El</t>
  </si>
  <si>
    <t>0015A00002RZw0fQAD</t>
  </si>
  <si>
    <t>Lee El</t>
  </si>
  <si>
    <t>Park Hills EL</t>
  </si>
  <si>
    <t>0015A00002RZw0hQAD</t>
  </si>
  <si>
    <t>0015A00002RZw11QAD</t>
  </si>
  <si>
    <t>Legacy Freshman H S</t>
  </si>
  <si>
    <t>Central El</t>
  </si>
  <si>
    <t>0015A00002RZw67QAD</t>
  </si>
  <si>
    <t>0015A00002RZwCmQAL</t>
  </si>
  <si>
    <t>Westwind El</t>
  </si>
  <si>
    <t>Westwind EL</t>
  </si>
  <si>
    <t>0015A00002RZwISQA1</t>
  </si>
  <si>
    <t>De Zavala El</t>
  </si>
  <si>
    <t>0015A00002RZwJyQAL</t>
  </si>
  <si>
    <t>Follett School</t>
  </si>
  <si>
    <t>0015A00002RZwMjQAL</t>
  </si>
  <si>
    <t>Lone Star El</t>
  </si>
  <si>
    <t>Lone Star EL</t>
  </si>
  <si>
    <t>0015A00002RZwNdQAL</t>
  </si>
  <si>
    <t>Lubbock H S</t>
  </si>
  <si>
    <t>0015A00002RZwNeQAL</t>
  </si>
  <si>
    <t>0015A00002RZwNfQAL</t>
  </si>
  <si>
    <t>0015A00002RZwNhQAL</t>
  </si>
  <si>
    <t>Lubbock-cooper Middle</t>
  </si>
  <si>
    <t>0015A00002RZwNiQAL</t>
  </si>
  <si>
    <t>Lubbock-cooper North EL</t>
  </si>
  <si>
    <t>0015A00002RZwNjQAL</t>
  </si>
  <si>
    <t>Lubbock-cooper South EL</t>
  </si>
  <si>
    <t>0015A00002RZwNkQAL</t>
  </si>
  <si>
    <t>Lubbock-cooper West EL</t>
  </si>
  <si>
    <t>0015A00002RZwP8QAL</t>
  </si>
  <si>
    <t>Lefors School</t>
  </si>
  <si>
    <t>0015A00002RZwlrQAD</t>
  </si>
  <si>
    <t>Lipan El</t>
  </si>
  <si>
    <t>Lipan EL</t>
  </si>
  <si>
    <t>0015A00002RZwlsQAD</t>
  </si>
  <si>
    <t>Lipan H S</t>
  </si>
  <si>
    <t>0015A00002RZwmqQAD</t>
  </si>
  <si>
    <t>Long El</t>
  </si>
  <si>
    <t>0015A00002RZwoKQAT</t>
  </si>
  <si>
    <t>Luella Merrett El</t>
  </si>
  <si>
    <t>0015A00002RZwqZQAT</t>
  </si>
  <si>
    <t>0015A00002RZwvqQAD</t>
  </si>
  <si>
    <t>Canadian El</t>
  </si>
  <si>
    <t>0015A00002RZwwmQAD</t>
  </si>
  <si>
    <t>Carol Holt El</t>
  </si>
  <si>
    <t>Carol Holt EL</t>
  </si>
  <si>
    <t>0015A00002RZx0dQAD</t>
  </si>
  <si>
    <t>Don T Durham Int</t>
  </si>
  <si>
    <t>0015A00002RZx6FQAT</t>
  </si>
  <si>
    <t>West Texas El</t>
  </si>
  <si>
    <t>West Texas EL</t>
  </si>
  <si>
    <t>0015A00002RZx8YQAT</t>
  </si>
  <si>
    <t>Lillian El</t>
  </si>
  <si>
    <t>0015A00002RZx9nQAD</t>
  </si>
  <si>
    <t>Longbranch EL</t>
  </si>
  <si>
    <t>0015A00002RZxIfQAL</t>
  </si>
  <si>
    <t>World Languages Institute</t>
  </si>
  <si>
    <t>0015A00002RZxMiQAL</t>
  </si>
  <si>
    <t>Cannon El</t>
  </si>
  <si>
    <t>Cannon EL</t>
  </si>
  <si>
    <t>0015A00002RZxO4QAL</t>
  </si>
  <si>
    <t>Burgess El</t>
  </si>
  <si>
    <t>Duff EL</t>
  </si>
  <si>
    <t>0015A00002RZxTHQA1</t>
  </si>
  <si>
    <t>Deer Creek El</t>
  </si>
  <si>
    <t>Deer Creek EL</t>
  </si>
  <si>
    <t>0015A00002RZxUUQA1</t>
  </si>
  <si>
    <t>Donna Park</t>
  </si>
  <si>
    <t>0015A00002RZxUWQA1</t>
  </si>
  <si>
    <t>Donna Shepard Academy</t>
  </si>
  <si>
    <t>0015A00002RZxWFQA1</t>
  </si>
  <si>
    <t>West Central El</t>
  </si>
  <si>
    <t>0015A00002RZxaBQAT</t>
  </si>
  <si>
    <t>Frenship H S</t>
  </si>
  <si>
    <t>0015A00002RZxabQAD</t>
  </si>
  <si>
    <t>Fine Arts Academy</t>
  </si>
  <si>
    <t>0015A00002RZxf0QAD</t>
  </si>
  <si>
    <t>Lily B Clayton EL</t>
  </si>
  <si>
    <t>Lily B Clayton El</t>
  </si>
  <si>
    <t>0015A00002RZxg6QAD</t>
  </si>
  <si>
    <t>Little El</t>
  </si>
  <si>
    <t>Little EL</t>
  </si>
  <si>
    <t>0015A00002RZxjwQAD</t>
  </si>
  <si>
    <t>0015A00002RZxkbQAD</t>
  </si>
  <si>
    <t>0015A00002RZxkcQAD</t>
  </si>
  <si>
    <t>Kenley School</t>
  </si>
  <si>
    <t>0015A00002RZxkfQAD</t>
  </si>
  <si>
    <t>Metro Charter Acad - Arl</t>
  </si>
  <si>
    <t>0015A00002RZxkiQAD</t>
  </si>
  <si>
    <t>0015A00002RZxkjQAD</t>
  </si>
  <si>
    <t>0015A00002RZxkkQAD</t>
  </si>
  <si>
    <t>St Rita's Catholic School</t>
  </si>
  <si>
    <t>0015A00002RZxklQAD</t>
  </si>
  <si>
    <t>Burgin El</t>
  </si>
  <si>
    <t>0015A00002RZxkrQAD</t>
  </si>
  <si>
    <t>Burkburnett H S</t>
  </si>
  <si>
    <t>0015A00002RZxksQAD</t>
  </si>
  <si>
    <t>Burkburnett Middle</t>
  </si>
  <si>
    <t>0015A00002RZxlKQAT</t>
  </si>
  <si>
    <t>Burleson Centennial H S</t>
  </si>
  <si>
    <t>0015A00002RZxlOQAT</t>
  </si>
  <si>
    <t>Burleson H S</t>
  </si>
  <si>
    <t>0015A00002RZxndQAD</t>
  </si>
  <si>
    <t>Carrier Es</t>
  </si>
  <si>
    <t>0015A00002RZxrRQAT</t>
  </si>
  <si>
    <t>Wheeler School</t>
  </si>
  <si>
    <t>0015A00002RZxsuQAD</t>
  </si>
  <si>
    <t>Waverly Park El</t>
  </si>
  <si>
    <t>0015A00002RZxtyQAD</t>
  </si>
  <si>
    <t>West El</t>
  </si>
  <si>
    <t>0015A00002RZxtzQAD</t>
  </si>
  <si>
    <t>0015A00002RZxuPQAT</t>
  </si>
  <si>
    <t>Westbrook School</t>
  </si>
  <si>
    <t>0015A00002RZxvjQAD</t>
  </si>
  <si>
    <t>Dunbar H S</t>
  </si>
  <si>
    <t>0015A00002RZxyIQAT</t>
  </si>
  <si>
    <t>Honey EL</t>
  </si>
  <si>
    <t>Honey El</t>
  </si>
  <si>
    <t>0015A00002RZxyoQAD</t>
  </si>
  <si>
    <t>Hooker Es</t>
  </si>
  <si>
    <t>Hubbard El</t>
  </si>
  <si>
    <t>0015A00002RZxzbQAD</t>
  </si>
  <si>
    <t>0015A00002RZy7PQAT</t>
  </si>
  <si>
    <t>0015A00002RZy8mQAD</t>
  </si>
  <si>
    <t>A G Elder El</t>
  </si>
  <si>
    <t>Carroll EL</t>
  </si>
  <si>
    <t>Carroll El</t>
  </si>
  <si>
    <t>0015A00002RZyAqQAL</t>
  </si>
  <si>
    <t>0015A00002RZyAyQAL</t>
  </si>
  <si>
    <t>Carroll H S</t>
  </si>
  <si>
    <t>Shady Grove El</t>
  </si>
  <si>
    <t>0015A00002RZyCtQAL</t>
  </si>
  <si>
    <t>Callisburg El</t>
  </si>
  <si>
    <t>Callisburg EL</t>
  </si>
  <si>
    <t>0015A00002RZyCvQAL</t>
  </si>
  <si>
    <t>Callisburg Middle</t>
  </si>
  <si>
    <t>0015A00002RZyHUQA1</t>
  </si>
  <si>
    <t>Westcliff El</t>
  </si>
  <si>
    <t>Westcliff EL</t>
  </si>
  <si>
    <t>0015A00002RZyHcQAL</t>
  </si>
  <si>
    <t>Wester El</t>
  </si>
  <si>
    <t>Wester EL</t>
  </si>
  <si>
    <t>0015A00002RZyIaQAL</t>
  </si>
  <si>
    <t>White Deer El</t>
  </si>
  <si>
    <t>0015A00002RZyKbQAL</t>
  </si>
  <si>
    <t>Loraine School</t>
  </si>
  <si>
    <t>0015A00002RZyQ3QAL</t>
  </si>
  <si>
    <t>Dunn El</t>
  </si>
  <si>
    <t>Dunn EL</t>
  </si>
  <si>
    <t>0015A00002RZyUMQA1</t>
  </si>
  <si>
    <t>Carroll Middle</t>
  </si>
  <si>
    <t>0015A00002RZyV3QAL</t>
  </si>
  <si>
    <t>Carson El</t>
  </si>
  <si>
    <t>Carson EL</t>
  </si>
  <si>
    <t>0015A00002RZyjDQAT</t>
  </si>
  <si>
    <t>Landergin El</t>
  </si>
  <si>
    <t>0015A00002RZyprQAD</t>
  </si>
  <si>
    <t>Burton Hill El</t>
  </si>
  <si>
    <t>Burton Hill EL</t>
  </si>
  <si>
    <t>0015A00002RZyqLQAT</t>
  </si>
  <si>
    <t>Bushland El</t>
  </si>
  <si>
    <t>Bushland EL</t>
  </si>
  <si>
    <t>0015A00002RZyqzQAD</t>
  </si>
  <si>
    <t>Wayside Middle</t>
  </si>
  <si>
    <t>0015A00002RZyrQQAT</t>
  </si>
  <si>
    <t>West Foundation El</t>
  </si>
  <si>
    <t>West Foundation EL</t>
  </si>
  <si>
    <t>0015A00002RZysTQAT</t>
  </si>
  <si>
    <t>Western Plateau El</t>
  </si>
  <si>
    <t>0015A00002RZytuQAD</t>
  </si>
  <si>
    <t>North Richland Middle</t>
  </si>
  <si>
    <t>0015A00002RZytwQAD</t>
  </si>
  <si>
    <t>North Ridge El</t>
  </si>
  <si>
    <t>North Ridge EL</t>
  </si>
  <si>
    <t>0015A00002RZytxQAD</t>
  </si>
  <si>
    <t>0015A00002RZz2GQAT</t>
  </si>
  <si>
    <t>Boise City Jhs</t>
  </si>
  <si>
    <t>0015A00002RZz2WQAT</t>
  </si>
  <si>
    <t>Jones Academy</t>
  </si>
  <si>
    <t>0015A00002RZz3EQAT</t>
  </si>
  <si>
    <t>0015A00002RZz3FQAT</t>
  </si>
  <si>
    <t>Azle Hornet Academy</t>
  </si>
  <si>
    <t>0015A00002RZz3JQAT</t>
  </si>
  <si>
    <t>Fort Worth Can Academy Lancaster Avenue</t>
  </si>
  <si>
    <t>0015A00002RZz3KQAT</t>
  </si>
  <si>
    <t>Fort Worth Can Academy Westcreek</t>
  </si>
  <si>
    <t>0015A00002RZz3ZQAT</t>
  </si>
  <si>
    <t>North Riverside EL</t>
  </si>
  <si>
    <t>0015A00002RZz5wQAD</t>
  </si>
  <si>
    <t>Texas School Of The Arts</t>
  </si>
  <si>
    <t>0015A00002RZz7sQAD</t>
  </si>
  <si>
    <t>Kress El</t>
  </si>
  <si>
    <t>0015A00002RZzAoQAL</t>
  </si>
  <si>
    <t>Northbrook El</t>
  </si>
  <si>
    <t>Northbrook EL</t>
  </si>
  <si>
    <t>Northeast Es</t>
  </si>
  <si>
    <t>0015A00002RZzBcQAL</t>
  </si>
  <si>
    <t>0015A00002RZzHHQA1</t>
  </si>
  <si>
    <t>Borden County School</t>
  </si>
  <si>
    <t>0015A00002RZzIVQA1</t>
  </si>
  <si>
    <t>Bethesda Christian School</t>
  </si>
  <si>
    <t>0015A00002RZzMqQAL</t>
  </si>
  <si>
    <t>Bette Perot El</t>
  </si>
  <si>
    <t>Bette Perot EL</t>
  </si>
  <si>
    <t>0015A00002RZzOdQAL</t>
  </si>
  <si>
    <t>Boswell H S</t>
  </si>
  <si>
    <t>0015A00002RZzPLQA1</t>
  </si>
  <si>
    <t>Boulevard Heights</t>
  </si>
  <si>
    <t>0015A00002RZzPzQAL</t>
  </si>
  <si>
    <t>Bridgeport El</t>
  </si>
  <si>
    <t>Bridgeport EL</t>
  </si>
  <si>
    <t>0015A00002RZzQIQA1</t>
  </si>
  <si>
    <t>Bridgeport Int</t>
  </si>
  <si>
    <t>0015A00002RZzQKQA1</t>
  </si>
  <si>
    <t>Bridgeport Middle</t>
  </si>
  <si>
    <t>0015A00002RZzSjQAL</t>
  </si>
  <si>
    <t>Bovina El</t>
  </si>
  <si>
    <t>0015A00002RZzSmQAL</t>
  </si>
  <si>
    <t>Bovina Middle</t>
  </si>
  <si>
    <t>Bowie</t>
  </si>
  <si>
    <t>0015A00002RZzTNQA1</t>
  </si>
  <si>
    <t>Bowie El</t>
  </si>
  <si>
    <t>0015A00002RZzTRQA1</t>
  </si>
  <si>
    <t>0015A00002RZzTWQA1</t>
  </si>
  <si>
    <t>Bowie EL</t>
  </si>
  <si>
    <t>0015A00002RZzWTQA1</t>
  </si>
  <si>
    <t>Blue Haze El</t>
  </si>
  <si>
    <t>Blue Haze EL</t>
  </si>
  <si>
    <t>0015A00002RZzXiQAL</t>
  </si>
  <si>
    <t>Boyd El</t>
  </si>
  <si>
    <t>Boyd EL</t>
  </si>
  <si>
    <t>0015A00002RZzdCQAT</t>
  </si>
  <si>
    <t>Como Montessori</t>
  </si>
  <si>
    <t>0015A00002RZzetQAD</t>
  </si>
  <si>
    <t>Cranfills Gap School</t>
  </si>
  <si>
    <t>0015A00002RZzgUQAT</t>
  </si>
  <si>
    <t>Crowley Alternative School</t>
  </si>
  <si>
    <t>Cunningham School</t>
  </si>
  <si>
    <t>0015A00002RZzmnQAD</t>
  </si>
  <si>
    <t>Curtis El</t>
  </si>
  <si>
    <t>0015A00002RZznKQAT</t>
  </si>
  <si>
    <t>0015A00002RZztJQAT</t>
  </si>
  <si>
    <t>D P Morris El</t>
  </si>
  <si>
    <t>D P Morris EL</t>
  </si>
  <si>
    <t>0015A00002RZzuEQAT</t>
  </si>
  <si>
    <t>Daggett El</t>
  </si>
  <si>
    <t>0015A00002RZzuGQAT</t>
  </si>
  <si>
    <t>Daggett Montessori</t>
  </si>
  <si>
    <t>0015A00002RZzvKQAT</t>
  </si>
  <si>
    <t>Dalhart El</t>
  </si>
  <si>
    <t>0015A00002RZzvoQAD</t>
  </si>
  <si>
    <t>Dallas Park El</t>
  </si>
  <si>
    <t>Dallas Park EL</t>
  </si>
  <si>
    <t>0015A00002RZzyhQAD</t>
  </si>
  <si>
    <t>Darrouzett Schools</t>
  </si>
  <si>
    <t>0015A00002RZzzvQAD</t>
  </si>
  <si>
    <t>David E Smith El</t>
  </si>
  <si>
    <t>0015A00002Ra00VQAR</t>
  </si>
  <si>
    <t>David Daniels El Academy Of Science &amp; Math</t>
  </si>
  <si>
    <t>0015A00002Ra00eQAB</t>
  </si>
  <si>
    <t>Danny Jones Middle</t>
  </si>
  <si>
    <t>0015A00002Ra01HQAR</t>
  </si>
  <si>
    <t>David K Sellars El</t>
  </si>
  <si>
    <t>0015A00002Ra01LQAR</t>
  </si>
  <si>
    <t>David L Walker Elt</t>
  </si>
  <si>
    <t>0015A00002Ra03OQAR</t>
  </si>
  <si>
    <t>Colleyville El</t>
  </si>
  <si>
    <t>Colleyville EL</t>
  </si>
  <si>
    <t>0015A00002Ra03PQAR</t>
  </si>
  <si>
    <t>Colleyville Heritage H S</t>
  </si>
  <si>
    <t>0015A00002Ra03QQAR</t>
  </si>
  <si>
    <t>Colleyville Middle</t>
  </si>
  <si>
    <t>0015A00002Ra05eQAB</t>
  </si>
  <si>
    <t>Coronado El</t>
  </si>
  <si>
    <t>Coronado EL</t>
  </si>
  <si>
    <t>Coronado H S</t>
  </si>
  <si>
    <t>0015A00002Ra05oQAB</t>
  </si>
  <si>
    <t>0015A00002Ra06ZQAR</t>
  </si>
  <si>
    <t>Creek View EL</t>
  </si>
  <si>
    <t>0015A00002Ra0ASQAZ</t>
  </si>
  <si>
    <t>Creekview Middle</t>
  </si>
  <si>
    <t>0015A00002Ra0BCQAZ</t>
  </si>
  <si>
    <t>Colonial Heights El</t>
  </si>
  <si>
    <t>Colonial Heights EL</t>
  </si>
  <si>
    <t>0015A00002Ra0E6QAJ</t>
  </si>
  <si>
    <t>Cotton Center School</t>
  </si>
  <si>
    <t>Crestview El</t>
  </si>
  <si>
    <t>0015A00002Ra0ILQAZ</t>
  </si>
  <si>
    <t>0015A00002Ra0IOQAZ</t>
  </si>
  <si>
    <t>Crestview EL</t>
  </si>
  <si>
    <t>0015A00002Ra0IPQAZ</t>
  </si>
  <si>
    <t>0015A00002Ra0OdQAJ</t>
  </si>
  <si>
    <t>Cooke El</t>
  </si>
  <si>
    <t>Crockett El</t>
  </si>
  <si>
    <t>0015A00002Ra0RFQAZ</t>
  </si>
  <si>
    <t>Crockett EL</t>
  </si>
  <si>
    <t>0015A00002Ra0RGQAZ</t>
  </si>
  <si>
    <t>0015A00002Ra0RKQAZ</t>
  </si>
  <si>
    <t>Crockett Middle</t>
  </si>
  <si>
    <t>0015A00002Ra0RXQAZ</t>
  </si>
  <si>
    <t>0015A00002Ra0SPQAZ</t>
  </si>
  <si>
    <t>Comanche Springs EL</t>
  </si>
  <si>
    <t>Comanche Springs El</t>
  </si>
  <si>
    <t>0015A00002Ra0SzQAJ</t>
  </si>
  <si>
    <t>Paducah School</t>
  </si>
  <si>
    <t>0015A00002Ra0TsQAJ</t>
  </si>
  <si>
    <t>Paint Creek School</t>
  </si>
  <si>
    <t>0015A00002Ra0agQAB</t>
  </si>
  <si>
    <t>James L Wright El</t>
  </si>
  <si>
    <t>0015A00002Ra0dhQAB</t>
  </si>
  <si>
    <t>Palo Pinto El</t>
  </si>
  <si>
    <t>0015A00002Ra0eLQAR</t>
  </si>
  <si>
    <t>Pampa J H</t>
  </si>
  <si>
    <t>0015A00002Ra0ekQAB</t>
  </si>
  <si>
    <t>Panhandle El</t>
  </si>
  <si>
    <t>0015A00002Ra0jEQAR</t>
  </si>
  <si>
    <t>Crosbyton El</t>
  </si>
  <si>
    <t>Crosbyton EL</t>
  </si>
  <si>
    <t>0015A00002Ra0jGQAR</t>
  </si>
  <si>
    <t>Crosbyton Middle</t>
  </si>
  <si>
    <t>0015A00002Ra0lLQAR</t>
  </si>
  <si>
    <t>Cora Spencer EL</t>
  </si>
  <si>
    <t>Cora Spencer El</t>
  </si>
  <si>
    <t>0015A00002Ra0oUQAR</t>
  </si>
  <si>
    <t>High Point Academy Fw El</t>
  </si>
  <si>
    <t>0015A00002Ra0pVQAR</t>
  </si>
  <si>
    <t>Paradise El</t>
  </si>
  <si>
    <t>0015A00002Ra0qBQAR</t>
  </si>
  <si>
    <t>Paramount Terrace El</t>
  </si>
  <si>
    <t>Paramount Terrace EL</t>
  </si>
  <si>
    <t>0015A00002Ra0sRQAR</t>
  </si>
  <si>
    <t>Park Glen El</t>
  </si>
  <si>
    <t>Park Glen EL</t>
  </si>
  <si>
    <t>0015A00002Ra0uTQAR</t>
  </si>
  <si>
    <t>Judy Hajek El</t>
  </si>
  <si>
    <t>Judy Hajek EL</t>
  </si>
  <si>
    <t>0015A00002Ra0uUQAR</t>
  </si>
  <si>
    <t>Judy Miller El</t>
  </si>
  <si>
    <t>0015A00002Ra0vvQAB</t>
  </si>
  <si>
    <t>Covington School</t>
  </si>
  <si>
    <t>0015A00002Ra0wNQAR</t>
  </si>
  <si>
    <t>Cross Plains El</t>
  </si>
  <si>
    <t>0015A00002Ra0wYQAR</t>
  </si>
  <si>
    <t>Cross Timbers El</t>
  </si>
  <si>
    <t>0015A00002Ra0waQAB</t>
  </si>
  <si>
    <t>Cross Timbers Int</t>
  </si>
  <si>
    <t>0015A00002Ra0wbQAB</t>
  </si>
  <si>
    <t>Cross Timbers Middle</t>
  </si>
  <si>
    <t>0015A00002Ra0z5QAB</t>
  </si>
  <si>
    <t>Muenster El</t>
  </si>
  <si>
    <t>0015A00002Ra18IQAR</t>
  </si>
  <si>
    <t>Parkview EL</t>
  </si>
  <si>
    <t>Parkview El</t>
  </si>
  <si>
    <t>0015A00002Ra18JQAR</t>
  </si>
  <si>
    <t>0015A00002Ra1EhQAJ</t>
  </si>
  <si>
    <t>Corey Fine Arts / Dual Language Academy</t>
  </si>
  <si>
    <t>0015A00002Ra1JUQAZ</t>
  </si>
  <si>
    <t>Reagan El</t>
  </si>
  <si>
    <t>Reagan EL</t>
  </si>
  <si>
    <t>0015A00002Ra1JVQAZ</t>
  </si>
  <si>
    <t>0015A00002Ra1Q0QAJ</t>
  </si>
  <si>
    <t>Craig Middle</t>
  </si>
  <si>
    <t>0015A00002Ra1R6QAJ</t>
  </si>
  <si>
    <t>Chapel Hill Academy</t>
  </si>
  <si>
    <t>0015A00002Ra1SzQAJ</t>
  </si>
  <si>
    <t>Jim Ned Middle</t>
  </si>
  <si>
    <t>0015A00002Ra1c4QAB</t>
  </si>
  <si>
    <t>Oakmont El</t>
  </si>
  <si>
    <t>0015A00002Ra1h5QAB</t>
  </si>
  <si>
    <t>Claude El</t>
  </si>
  <si>
    <t>0015A00002Ra1h6QAB</t>
  </si>
  <si>
    <t>South El</t>
  </si>
  <si>
    <t>0015A00002Ra1kpQAB</t>
  </si>
  <si>
    <t>0015A00002Ra1krQAB</t>
  </si>
  <si>
    <t>0015A00002Ra1m8QAB</t>
  </si>
  <si>
    <t>Munday El</t>
  </si>
  <si>
    <t>0015A00002Ra1qtQAB</t>
  </si>
  <si>
    <t>Brock El</t>
  </si>
  <si>
    <t>Brock EL</t>
  </si>
  <si>
    <t>0015A00002Ra1qwQAB</t>
  </si>
  <si>
    <t>Realm</t>
  </si>
  <si>
    <t>Game Development Design School At Burleson Isd</t>
  </si>
  <si>
    <t>0015A00002Ra1qyQAB</t>
  </si>
  <si>
    <t>Pinnacle Int</t>
  </si>
  <si>
    <t>0015A00002Ra1rPQAR</t>
  </si>
  <si>
    <t>Overton Park EL</t>
  </si>
  <si>
    <t>0015A00002Ra1twQAB</t>
  </si>
  <si>
    <t>Oakwood Terrace EL</t>
  </si>
  <si>
    <t>0015A00002Ra1vVQAR</t>
  </si>
  <si>
    <t>South Euless EL</t>
  </si>
  <si>
    <t>0015A00002Ra1w3QAB</t>
  </si>
  <si>
    <t>South Georgia El</t>
  </si>
  <si>
    <t>South Georgia EL</t>
  </si>
  <si>
    <t>0015A00002Ra1wpQAB</t>
  </si>
  <si>
    <t>South Hi Mount El</t>
  </si>
  <si>
    <t>South Hi Mount EL</t>
  </si>
  <si>
    <t>0015A00002Ra1xBQAR</t>
  </si>
  <si>
    <t>South Hills El</t>
  </si>
  <si>
    <t>South Hills EL</t>
  </si>
  <si>
    <t>0015A00002Ra1y5QAB</t>
  </si>
  <si>
    <t>South Lawn El</t>
  </si>
  <si>
    <t>South Lawn EL</t>
  </si>
  <si>
    <t>0015A00002Ra24JQAR</t>
  </si>
  <si>
    <t>Mimi Farley El</t>
  </si>
  <si>
    <t>0015A00002Ra2HqQAJ</t>
  </si>
  <si>
    <t>Montague El</t>
  </si>
  <si>
    <t>0015A00002Ra2J3QAJ</t>
  </si>
  <si>
    <t>Moran School</t>
  </si>
  <si>
    <t>0015A00002Ra2TuQAJ</t>
  </si>
  <si>
    <t>Clyde El</t>
  </si>
  <si>
    <t>0015A00002Ra2U4QAJ</t>
  </si>
  <si>
    <t>Clyde J H</t>
  </si>
  <si>
    <t>0015A00002Ra2fOQAR</t>
  </si>
  <si>
    <t>Optima Public School</t>
  </si>
  <si>
    <t>0015A00002Ra2rgQAB</t>
  </si>
  <si>
    <t>O A Peterson</t>
  </si>
  <si>
    <t>0015A00002Ra2wNQAR</t>
  </si>
  <si>
    <t>Seguin El</t>
  </si>
  <si>
    <t>0015A00002Ra35pQAB</t>
  </si>
  <si>
    <t>Ralls EL</t>
  </si>
  <si>
    <t>Ralls El</t>
  </si>
  <si>
    <t>0015A00002Ra36JQAR</t>
  </si>
  <si>
    <t>Red Oak Middle</t>
  </si>
  <si>
    <t>0015A00002Ra3CqQAJ</t>
  </si>
  <si>
    <t>Oak Dale El</t>
  </si>
  <si>
    <t>Oak Dale EL</t>
  </si>
  <si>
    <t>Oak Grove El</t>
  </si>
  <si>
    <t>0015A00002Ra3DHQAZ</t>
  </si>
  <si>
    <t>Oak Grove EL</t>
  </si>
  <si>
    <t>0015A00002Ra3DZQAZ</t>
  </si>
  <si>
    <t>Monterey H S</t>
  </si>
  <si>
    <t>Morningside El</t>
  </si>
  <si>
    <t>0015A00002Ra3FJQAZ</t>
  </si>
  <si>
    <t>0015A00002Ra3JQQAZ</t>
  </si>
  <si>
    <t>Ramirez EL</t>
  </si>
  <si>
    <t>0015A00002Ra3JRQAZ</t>
  </si>
  <si>
    <t>0015A00002Ra3KMQAZ</t>
  </si>
  <si>
    <t>Silver Creek El</t>
  </si>
  <si>
    <t>Silver Creek EL</t>
  </si>
  <si>
    <t>0015A00002Ra3KmQAJ</t>
  </si>
  <si>
    <t>Silver Lake El</t>
  </si>
  <si>
    <t>Silver Lake EL</t>
  </si>
  <si>
    <t>0015A00002Ra3PsQAJ</t>
  </si>
  <si>
    <t>Ousley J H</t>
  </si>
  <si>
    <t>0015A00002Ra3YqQAJ</t>
  </si>
  <si>
    <t>Silverton School</t>
  </si>
  <si>
    <t>0015A00002Ra3gGQAR</t>
  </si>
  <si>
    <t>Montessori School Of Fort Worth</t>
  </si>
  <si>
    <t>0015A00002Ra3kHQAR</t>
  </si>
  <si>
    <t>Sendera Ranch El</t>
  </si>
  <si>
    <t>Sendera Ranch EL</t>
  </si>
  <si>
    <t>0015A00002Ra3lwQAB</t>
  </si>
  <si>
    <t>Sheppard Afb El</t>
  </si>
  <si>
    <t>Sheppard Afb EL</t>
  </si>
  <si>
    <t>Overton El</t>
  </si>
  <si>
    <t>0015A00002Ra3nFQAR</t>
  </si>
  <si>
    <t>Overton EL</t>
  </si>
  <si>
    <t>0015A00002Ra3nKQAR</t>
  </si>
  <si>
    <t>Oveta Culp Hobby EL</t>
  </si>
  <si>
    <t>0015A00002Ra3q6QAB</t>
  </si>
  <si>
    <t>Old Union El</t>
  </si>
  <si>
    <t>Old Union EL</t>
  </si>
  <si>
    <t>0015A00002Ra4BPQAZ</t>
  </si>
  <si>
    <t>Puckett El</t>
  </si>
  <si>
    <t>0015A00002Ra4CvQAJ</t>
  </si>
  <si>
    <t>Ortiz El</t>
  </si>
  <si>
    <t>Oak Ridge El</t>
  </si>
  <si>
    <t>0015A00002Ra4FSQAZ</t>
  </si>
  <si>
    <t>Oak Ridge EL</t>
  </si>
  <si>
    <t>0015A00002Ra4K2QAJ</t>
  </si>
  <si>
    <t>Sivells Bend El</t>
  </si>
  <si>
    <t>0015A00002Ra4SiQAJ</t>
  </si>
  <si>
    <t>Morton El</t>
  </si>
  <si>
    <t>0015A00002Ra4TdQAJ</t>
  </si>
  <si>
    <t>Midway Park EL</t>
  </si>
  <si>
    <t>0015A00002Ra4TfQAJ</t>
  </si>
  <si>
    <t>Midway School</t>
  </si>
  <si>
    <t>0015A00002Ra4VrQAJ</t>
  </si>
  <si>
    <t>Morton School</t>
  </si>
  <si>
    <t>0015A00002Ra4cGQAR</t>
  </si>
  <si>
    <t>Seven Hills EL</t>
  </si>
  <si>
    <t>Seven Hills El</t>
  </si>
  <si>
    <t>0015A00002Ra4cwQAB</t>
  </si>
  <si>
    <t>Oak Woods School</t>
  </si>
  <si>
    <t>0015A00002Ra4ddQAB</t>
  </si>
  <si>
    <t>Roberta Tipps El</t>
  </si>
  <si>
    <t>Roberta Tipps Academy</t>
  </si>
  <si>
    <t>0015A00002Ra4eRQAR</t>
  </si>
  <si>
    <t>Roosevelt El</t>
  </si>
  <si>
    <t>0015A00002Ra4hLQAR</t>
  </si>
  <si>
    <t>Milam El</t>
  </si>
  <si>
    <t>0015A00002Ra534QAB</t>
  </si>
  <si>
    <t>Rush El</t>
  </si>
  <si>
    <t>Rush EL</t>
  </si>
  <si>
    <t>0015A00002Ra56IQAR</t>
  </si>
  <si>
    <t>Seymour El</t>
  </si>
  <si>
    <t>0015A00002Ra57nQAB</t>
  </si>
  <si>
    <t>Shive El</t>
  </si>
  <si>
    <t>Uplift Mighty School</t>
  </si>
  <si>
    <t>0015A00002Ra5AlQAJ</t>
  </si>
  <si>
    <t>0015A00002Ra5AvQAJ</t>
  </si>
  <si>
    <t>Uplift Mighty Middle</t>
  </si>
  <si>
    <t>0015A00002Ra5AxQAJ</t>
  </si>
  <si>
    <t>Uplift Mighty H S</t>
  </si>
  <si>
    <t>0015A00002Ra5FvQAJ</t>
  </si>
  <si>
    <t>0015A00002Ra5IFQAZ</t>
  </si>
  <si>
    <t>Sleepy Hollow El</t>
  </si>
  <si>
    <t>0015A00002Ra5IOQAZ</t>
  </si>
  <si>
    <t>Slidell Schools</t>
  </si>
  <si>
    <t>0015A00002Ra5KFQAZ</t>
  </si>
  <si>
    <t>Shady Brook EL</t>
  </si>
  <si>
    <t>0015A00002Ra5KMQAZ</t>
  </si>
  <si>
    <t>Shady Grove EL</t>
  </si>
  <si>
    <t>0015A00002Ra5LvQAJ</t>
  </si>
  <si>
    <t>Texas Leadership Of Abilene</t>
  </si>
  <si>
    <t>0015A00002Ra5LzQAJ</t>
  </si>
  <si>
    <t>Newman International Academy At Fort Worth</t>
  </si>
  <si>
    <t>0015A00002Ra5M0QAJ</t>
  </si>
  <si>
    <t>Newman International Academy At Pioneer</t>
  </si>
  <si>
    <t>0015A00002Ra5M1QAJ</t>
  </si>
  <si>
    <t>Newman International Academy At Grace</t>
  </si>
  <si>
    <t>0015A00002Ra5M4QAJ</t>
  </si>
  <si>
    <t>Iltexas North Richland Hills EL</t>
  </si>
  <si>
    <t>0015A00002Ra5OdQAJ</t>
  </si>
  <si>
    <t>Leo Adams Middle</t>
  </si>
  <si>
    <t>0015A00002Ra5PdQAJ</t>
  </si>
  <si>
    <t>Wylie East EL</t>
  </si>
  <si>
    <t>Wylie East El</t>
  </si>
  <si>
    <t>0015A00002Ra5TLQAZ</t>
  </si>
  <si>
    <t>Salyer Es</t>
  </si>
  <si>
    <t>Sam Houston Middle</t>
  </si>
  <si>
    <t>0015A00002Ra5TnQAJ</t>
  </si>
  <si>
    <t>0015A00002Ra5TsQAJ</t>
  </si>
  <si>
    <t>Sam Rayburn El Steam Academy</t>
  </si>
  <si>
    <t>0015A00002Ra5TvQAJ</t>
  </si>
  <si>
    <t>Sam Rosen El</t>
  </si>
  <si>
    <t>Sam Rosen EL</t>
  </si>
  <si>
    <t>0015A00002Ra5V9QAJ</t>
  </si>
  <si>
    <t>Short El</t>
  </si>
  <si>
    <t>0015A00002Ra5WUQAZ</t>
  </si>
  <si>
    <t>Scotland Park El</t>
  </si>
  <si>
    <t>0015A00002Ra5XCQAZ</t>
  </si>
  <si>
    <t>Shady Oaks EL</t>
  </si>
  <si>
    <t>0015A00002Ra5XxQAJ</t>
  </si>
  <si>
    <t>Shallowater El</t>
  </si>
  <si>
    <t>Shallowater EL</t>
  </si>
  <si>
    <t>0015A00002Ra5XzQAJ</t>
  </si>
  <si>
    <t>Shallowater Int</t>
  </si>
  <si>
    <t>0015A00002Ra5Y0QAJ</t>
  </si>
  <si>
    <t>Shallowater Middle</t>
  </si>
  <si>
    <t>0015A00002Ra5YPQAZ</t>
  </si>
  <si>
    <t>Motley County School</t>
  </si>
  <si>
    <t>0015A00002Ra5YyQAJ</t>
  </si>
  <si>
    <t>Mound El</t>
  </si>
  <si>
    <t>Mound EL</t>
  </si>
  <si>
    <t>0015A00002Ra5dLQAR</t>
  </si>
  <si>
    <t>San Jacinto El</t>
  </si>
  <si>
    <t>0015A00002Ra5m5QAB</t>
  </si>
  <si>
    <t>Sanborn El</t>
  </si>
  <si>
    <t>0015A00002Ra5peQAB</t>
  </si>
  <si>
    <t>Mount Calm Isd</t>
  </si>
  <si>
    <t>0015A00002Ra5vxQAB</t>
  </si>
  <si>
    <t>Smith El</t>
  </si>
  <si>
    <t>Smith EL</t>
  </si>
  <si>
    <t>Smithfield Middle</t>
  </si>
  <si>
    <t>0015A00002Ra5wmQAB</t>
  </si>
  <si>
    <t>0015A00002Ra5xwQAB</t>
  </si>
  <si>
    <t>Texas Academy Of Biomedical</t>
  </si>
  <si>
    <t>0015A00002Ra5y3QAB</t>
  </si>
  <si>
    <t>Texas Connections Academy At Houston</t>
  </si>
  <si>
    <t>0015A00002Ra5yuQAB</t>
  </si>
  <si>
    <t>Iltexas Keller Saginaw H S</t>
  </si>
  <si>
    <t>0015A00002Ra5yxQAB</t>
  </si>
  <si>
    <t>Iltexas Grand Prairie EL</t>
  </si>
  <si>
    <t>0015A00002Ra5z1QAB</t>
  </si>
  <si>
    <t>Iltexas Saginaw Middle</t>
  </si>
  <si>
    <t>0015A00002Ra5z2QAB</t>
  </si>
  <si>
    <t>0015A00002Ra5zBQAR</t>
  </si>
  <si>
    <t>Iltexas Saginaw El</t>
  </si>
  <si>
    <t>Iltexas Saginaw EL</t>
  </si>
  <si>
    <t>0015A00002Ra5zJQAR</t>
  </si>
  <si>
    <t>Kauffman Leadership Academy</t>
  </si>
  <si>
    <t>0015A00002Ra5zVQAR</t>
  </si>
  <si>
    <t>Mcnutt EL</t>
  </si>
  <si>
    <t>Peach EL</t>
  </si>
  <si>
    <t>0015A00002Ra5zsQAB</t>
  </si>
  <si>
    <t>Lubbock-cooper East El</t>
  </si>
  <si>
    <t>0015A00002Ra60RQAR</t>
  </si>
  <si>
    <t>North Plains Opportunity Center</t>
  </si>
  <si>
    <t>0015A00002Ra60zQAB</t>
  </si>
  <si>
    <t>Vista Ridge Middle</t>
  </si>
  <si>
    <t>0015A00002Ra62MQAR</t>
  </si>
  <si>
    <t>Sanford-fritch EL</t>
  </si>
  <si>
    <t>0015A00002Ra63mQAB</t>
  </si>
  <si>
    <t>Santa Fe El</t>
  </si>
  <si>
    <t>0015A00002Ra65XQAR</t>
  </si>
  <si>
    <t>Uplift Ascend</t>
  </si>
  <si>
    <t>0015A00002Ra66uQAB</t>
  </si>
  <si>
    <t>Ranger El</t>
  </si>
  <si>
    <t>Ranger EL</t>
  </si>
  <si>
    <t>0015A00002Ra66yQAB</t>
  </si>
  <si>
    <t>Ranger Middle</t>
  </si>
  <si>
    <t>0015A00002Ra673QAB</t>
  </si>
  <si>
    <t>Rankin El</t>
  </si>
  <si>
    <t>Rankin EL</t>
  </si>
  <si>
    <t>0015A00002Ra679QAB</t>
  </si>
  <si>
    <t>Rann EL</t>
  </si>
  <si>
    <t>Rann El</t>
  </si>
  <si>
    <t>0015A00002Ra67yQAB</t>
  </si>
  <si>
    <t>Texhoma HS</t>
  </si>
  <si>
    <t>0015A00002Ra682QAB</t>
  </si>
  <si>
    <t>Texline School</t>
  </si>
  <si>
    <t>0015A00002Ra69BQAR</t>
  </si>
  <si>
    <t>The Montessori Academy Of Arlington Inc</t>
  </si>
  <si>
    <t>0015A00002Ra6FUQAZ</t>
  </si>
  <si>
    <t>Venus Middle</t>
  </si>
  <si>
    <t>0015A00002Ra6IJQAZ</t>
  </si>
  <si>
    <t>Remington Point El</t>
  </si>
  <si>
    <t>Remington Point EL</t>
  </si>
  <si>
    <t>0015A00002Ra6IPQAZ</t>
  </si>
  <si>
    <t>0015A00002Ra6LSQAZ</t>
  </si>
  <si>
    <t>The Academy At Nola Dunn</t>
  </si>
  <si>
    <t>Academy At Nola Dunn</t>
  </si>
  <si>
    <t>The Oakridge School</t>
  </si>
  <si>
    <t>0015A00002Ra6MtQAJ</t>
  </si>
  <si>
    <t>The Oaks Academy</t>
  </si>
  <si>
    <t>0015A00002Ra6PzQAJ</t>
  </si>
  <si>
    <t>0015A00002Ra6SKQAZ</t>
  </si>
  <si>
    <t>Santo El</t>
  </si>
  <si>
    <t>0015A00002Ra6ZuQAJ</t>
  </si>
  <si>
    <t>Tradewind El</t>
  </si>
  <si>
    <t>0015A00002Ra6cwQAB</t>
  </si>
  <si>
    <t>Ropes School</t>
  </si>
  <si>
    <t>0015A00002Ra6e1QAB</t>
  </si>
  <si>
    <t>Peaster EL</t>
  </si>
  <si>
    <t>Peaster El</t>
  </si>
  <si>
    <t>0015A00002Ra6jYQAR</t>
  </si>
  <si>
    <t>Spur School</t>
  </si>
  <si>
    <t>Travis El</t>
  </si>
  <si>
    <t>0015A00002Ra6lWQAR</t>
  </si>
  <si>
    <t>0015A00002Ra6lXQAR</t>
  </si>
  <si>
    <t>Travis EL</t>
  </si>
  <si>
    <t>0015A00002Ra6lkQAB</t>
  </si>
  <si>
    <t>0015A00002Ra6mOQAR</t>
  </si>
  <si>
    <t>Treetops School International</t>
  </si>
  <si>
    <t>0015A00002Ra6qcQAB</t>
  </si>
  <si>
    <t>Roscoe El</t>
  </si>
  <si>
    <t>0015A00002Ra75OQAR</t>
  </si>
  <si>
    <t>Pioneer El</t>
  </si>
  <si>
    <t>0015A00002Ra75zQAB</t>
  </si>
  <si>
    <t>Plum Creek El</t>
  </si>
  <si>
    <t>0015A00002Ra7AQQAZ</t>
  </si>
  <si>
    <t>Trinity H S</t>
  </si>
  <si>
    <t>0015A00002Ra7BsQAJ</t>
  </si>
  <si>
    <t>Trinity Springs Middle</t>
  </si>
  <si>
    <t>0015A00002Ra7BzQAJ</t>
  </si>
  <si>
    <t>Trinity Valley School</t>
  </si>
  <si>
    <t>0015A00002Ra7LBQAZ</t>
  </si>
  <si>
    <t>0015A00002Ra7OQQAZ</t>
  </si>
  <si>
    <t>S H Crowley El</t>
  </si>
  <si>
    <t>S H Crowley EL</t>
  </si>
  <si>
    <t>0015A00002Ra7RPQAZ</t>
  </si>
  <si>
    <t>Trinity Meadows Int</t>
  </si>
  <si>
    <t>0015A00002Ra7SDQAZ</t>
  </si>
  <si>
    <t>Truett Wilson Middle</t>
  </si>
  <si>
    <t>0015A00002Ra7VeQAJ</t>
  </si>
  <si>
    <t>Stem Academy At Polser EL</t>
  </si>
  <si>
    <t>0015A00002Ra7WgQAJ</t>
  </si>
  <si>
    <t>St Johns Episcopal School</t>
  </si>
  <si>
    <t>0015A00002Ra7XYQAZ</t>
  </si>
  <si>
    <t>St Joseph Catholic Elementary School</t>
  </si>
  <si>
    <t>0015A00002Ra7hSQAR</t>
  </si>
  <si>
    <t>Thunderbird El</t>
  </si>
  <si>
    <t>0015A00002Ra7htQAB</t>
  </si>
  <si>
    <t>Tarver-rendon Ag Leadership</t>
  </si>
  <si>
    <t>Taylor EL</t>
  </si>
  <si>
    <t>Taylor El</t>
  </si>
  <si>
    <t>0015A00002Ra7lvQAB</t>
  </si>
  <si>
    <t>0015A00002Ra7lxQAB</t>
  </si>
  <si>
    <t>0016e00002lBA31AAG</t>
  </si>
  <si>
    <t>Great Hearts Arlington</t>
  </si>
  <si>
    <t>Great Hearts Lakeside</t>
  </si>
  <si>
    <t>0016e00002lQNFMAA4</t>
  </si>
  <si>
    <t>Annetta Elementary</t>
  </si>
  <si>
    <t>0016e00002lxLxDAAU</t>
  </si>
  <si>
    <t>IDEA Rise - IDEA Public Schools</t>
  </si>
  <si>
    <t>0016e00002nNBe2AAG</t>
  </si>
  <si>
    <t>Brenda Norwood EL</t>
  </si>
  <si>
    <t>0016e00002nTtAKAA0</t>
  </si>
  <si>
    <t>Uplift Crescendo Preparatory</t>
  </si>
  <si>
    <t>0016e00002nTvpsAAC</t>
  </si>
  <si>
    <t>Berkshire Elementary</t>
  </si>
  <si>
    <t>0016e00002nWHjNAAW</t>
  </si>
  <si>
    <t>Spring Canyon Elem</t>
  </si>
  <si>
    <t>0016e00002nWnyXAAS</t>
  </si>
  <si>
    <t>Copper Creek Elem</t>
  </si>
  <si>
    <t>0016e00002njjtGAAQ</t>
  </si>
  <si>
    <t>Holy Family Classical Academy</t>
  </si>
  <si>
    <t>0016e00002vOEBdAAO</t>
  </si>
  <si>
    <t>Uplift Elevate Preparatory School</t>
  </si>
  <si>
    <t>0016e00002vOEC2AAO</t>
  </si>
  <si>
    <t>Idea Rise College Preparatory</t>
  </si>
  <si>
    <t>0016e00002vOECGAA4</t>
  </si>
  <si>
    <t>Idea Rise Academy</t>
  </si>
  <si>
    <t>0016e00002vOED0AAO</t>
  </si>
  <si>
    <t>0016e00002vOEDpAAO</t>
  </si>
  <si>
    <t>Spring Canyon EL</t>
  </si>
  <si>
    <t>0016e00002vOEEDAA4</t>
  </si>
  <si>
    <t>June W Davis EL</t>
  </si>
  <si>
    <t>June W Davis El</t>
  </si>
  <si>
    <t>0016e00002vOEEaAAO</t>
  </si>
  <si>
    <t>Copper Creek EL</t>
  </si>
  <si>
    <t>0016e00002vOEEbAAO</t>
  </si>
  <si>
    <t>Lake Country EL</t>
  </si>
  <si>
    <t>0016e00002vOEFIAA4</t>
  </si>
  <si>
    <t>0016e00002vOEFgAAO</t>
  </si>
  <si>
    <t>Commander William C Mccool Academy</t>
  </si>
  <si>
    <t>0016e00002vOEFhAAO</t>
  </si>
  <si>
    <t>Charlene Mckinzey Middle</t>
  </si>
  <si>
    <t>0016e00002vOEFiAAO</t>
  </si>
  <si>
    <t>Alma Martinez Int</t>
  </si>
  <si>
    <t>0016e00002vOEFzAAO</t>
  </si>
  <si>
    <t>Berkshire EL</t>
  </si>
  <si>
    <t>0016e00002vOEGsAAO</t>
  </si>
  <si>
    <t>Wylie East J H</t>
  </si>
  <si>
    <t>0016e00002xQiRqAAK</t>
  </si>
  <si>
    <t>0016e00002xcGsFAAU</t>
  </si>
  <si>
    <t>Country Day School Of Arlington</t>
  </si>
  <si>
    <t>0016e00002xcHidAAE</t>
  </si>
  <si>
    <t>Alliance Christian Academy</t>
  </si>
  <si>
    <t>0016e00002xcIR7AAM</t>
  </si>
  <si>
    <t>0016e000030bA1bAAE</t>
  </si>
  <si>
    <t>0016e000030bA20AAE</t>
  </si>
  <si>
    <t>STEM Academy at Enis Elementary</t>
  </si>
  <si>
    <t>0016e000030qTWUAA2</t>
  </si>
  <si>
    <t>Lil Pirates Preschool</t>
  </si>
  <si>
    <t>0016e000038rOUDAA2</t>
  </si>
  <si>
    <t>Trinity Preparatory Academy</t>
  </si>
  <si>
    <t>0016e00003BIk8EAAT</t>
  </si>
  <si>
    <t>McAnally Middle</t>
  </si>
  <si>
    <t>0016e00003BJPogAAH</t>
  </si>
  <si>
    <t>0016e00003BJPs4AAH</t>
  </si>
  <si>
    <t>0016e00003BJSvuAAH</t>
  </si>
  <si>
    <t>BASIS Benbrook</t>
  </si>
  <si>
    <t>0016e00003BKZfrAAH</t>
  </si>
  <si>
    <t>Plainveiw Central El</t>
  </si>
  <si>
    <t>0016e00003IYLFQAA5</t>
  </si>
  <si>
    <t>0016e00003NRM9zAAH</t>
  </si>
  <si>
    <t>Great Hearts Online - Tx</t>
  </si>
  <si>
    <t>ILTexas Woodhaven K-8</t>
  </si>
  <si>
    <t>001Po000008DjpEIAS</t>
  </si>
  <si>
    <t>L. D. Bell H S</t>
  </si>
  <si>
    <t>2025 Girl Goal</t>
  </si>
  <si>
    <t>2025 Members</t>
  </si>
  <si>
    <t>2025 Adult Goal</t>
  </si>
  <si>
    <t>Girl Totals</t>
  </si>
  <si>
    <t>Adult Totals</t>
  </si>
  <si>
    <t xml:space="preserve">New Service </t>
  </si>
  <si>
    <t>Staff</t>
  </si>
  <si>
    <t>Heather</t>
  </si>
  <si>
    <t>Amanda</t>
  </si>
  <si>
    <t>Imani</t>
  </si>
  <si>
    <t>Catherine</t>
  </si>
  <si>
    <t>Cheryl</t>
  </si>
  <si>
    <t>SU214</t>
  </si>
  <si>
    <t>Emily P</t>
  </si>
  <si>
    <t>Michelle</t>
  </si>
  <si>
    <t>Su536</t>
  </si>
  <si>
    <t>Micelle</t>
  </si>
  <si>
    <t>CPD</t>
  </si>
  <si>
    <t>Amarillo</t>
  </si>
  <si>
    <t>Emily M</t>
  </si>
  <si>
    <t>Su693</t>
  </si>
  <si>
    <t>CPD Staff</t>
  </si>
  <si>
    <t>Sherrie</t>
  </si>
  <si>
    <t>SU240</t>
  </si>
  <si>
    <t>Su697</t>
  </si>
  <si>
    <t>Abilene</t>
  </si>
  <si>
    <t>2025 Service unit</t>
  </si>
  <si>
    <t>Su645</t>
  </si>
  <si>
    <t>Su545</t>
  </si>
  <si>
    <t>Su517</t>
  </si>
  <si>
    <t>Su560</t>
  </si>
  <si>
    <t>Su523</t>
  </si>
  <si>
    <t>Su542</t>
  </si>
  <si>
    <t>Su551</t>
  </si>
  <si>
    <t>Su604</t>
  </si>
  <si>
    <t>Su623</t>
  </si>
  <si>
    <t>Su650</t>
  </si>
  <si>
    <t>Su751</t>
  </si>
  <si>
    <t>Su753</t>
  </si>
  <si>
    <t>Su741</t>
  </si>
  <si>
    <t>Su837</t>
  </si>
  <si>
    <t>Su840</t>
  </si>
  <si>
    <t>Su841</t>
  </si>
  <si>
    <t>old</t>
  </si>
  <si>
    <t>New Su</t>
  </si>
  <si>
    <t>Total Girl Scouts as of 5.20.24</t>
  </si>
  <si>
    <t>Keller</t>
  </si>
  <si>
    <t>76244</t>
  </si>
  <si>
    <t>Southlake</t>
  </si>
  <si>
    <t>76137</t>
  </si>
  <si>
    <t>International Leadership Of Texas El - Keller</t>
  </si>
  <si>
    <t>76177</t>
  </si>
  <si>
    <t>76248</t>
  </si>
  <si>
    <t>76137-4102</t>
  </si>
  <si>
    <t>76137-1740</t>
  </si>
  <si>
    <t>76131</t>
  </si>
  <si>
    <t>Watauga</t>
  </si>
  <si>
    <t>76148-1211</t>
  </si>
  <si>
    <t>76092-5611</t>
  </si>
  <si>
    <t>76248-3447</t>
  </si>
  <si>
    <t>Keller-Harvel El</t>
  </si>
  <si>
    <t>76248-3805</t>
  </si>
  <si>
    <t>Colleyville</t>
  </si>
  <si>
    <t>76034</t>
  </si>
  <si>
    <t>76248-2006</t>
  </si>
  <si>
    <t>76248-3126</t>
  </si>
  <si>
    <t>76092-9309</t>
  </si>
  <si>
    <t>76092-9757</t>
  </si>
  <si>
    <t>76092</t>
  </si>
  <si>
    <t>76092-9405</t>
  </si>
  <si>
    <t>Euless</t>
  </si>
  <si>
    <t>76039-2091</t>
  </si>
  <si>
    <t>76034-3643</t>
  </si>
  <si>
    <t>Grapevine</t>
  </si>
  <si>
    <t>76051-3595</t>
  </si>
  <si>
    <t>76051-2799</t>
  </si>
  <si>
    <t>76034-5688</t>
  </si>
  <si>
    <t>76051-5705</t>
  </si>
  <si>
    <t>76051-5762</t>
  </si>
  <si>
    <t>76051-2922</t>
  </si>
  <si>
    <t>76034-5090</t>
  </si>
  <si>
    <t>76051-3899</t>
  </si>
  <si>
    <t>North Richland Hills</t>
  </si>
  <si>
    <t>76180-5598</t>
  </si>
  <si>
    <t>76180-8532</t>
  </si>
  <si>
    <t xml:space="preserve">Arbor Creek Elementary  </t>
  </si>
  <si>
    <t>Bedford</t>
  </si>
  <si>
    <t>76021-2364</t>
  </si>
  <si>
    <t>76022-6898</t>
  </si>
  <si>
    <t>Hurst</t>
  </si>
  <si>
    <t>76053-7099</t>
  </si>
  <si>
    <t>Haltom City</t>
  </si>
  <si>
    <t>76117-4107</t>
  </si>
  <si>
    <t>76111</t>
  </si>
  <si>
    <t>76117-2343</t>
  </si>
  <si>
    <t>76053-4213</t>
  </si>
  <si>
    <t>76180-3301</t>
  </si>
  <si>
    <t>76148-2899</t>
  </si>
  <si>
    <t>76180-1804</t>
  </si>
  <si>
    <t>76053-5002</t>
  </si>
  <si>
    <t>76180-6898</t>
  </si>
  <si>
    <t>76053-5499</t>
  </si>
  <si>
    <t>0016e00002vOECBAA4</t>
  </si>
  <si>
    <t>Idea Achieve College Preparatory</t>
  </si>
  <si>
    <t>Everman</t>
  </si>
  <si>
    <t>76140-3891</t>
  </si>
  <si>
    <t>76110-2627</t>
  </si>
  <si>
    <t>76119-7498</t>
  </si>
  <si>
    <t>76104-4596</t>
  </si>
  <si>
    <t>76134-5497</t>
  </si>
  <si>
    <t>76140-3894</t>
  </si>
  <si>
    <t>I M Terrel Elem</t>
  </si>
  <si>
    <t>76102</t>
  </si>
  <si>
    <t>0015A00002Ra5z7QAB</t>
  </si>
  <si>
    <t>Iltexas East Fort Worth Middle</t>
  </si>
  <si>
    <t>6e00003RegbZAAR</t>
  </si>
  <si>
    <t>76140</t>
  </si>
  <si>
    <t>76119-4338</t>
  </si>
  <si>
    <t>76120</t>
  </si>
  <si>
    <t>76112</t>
  </si>
  <si>
    <t>76140-3599</t>
  </si>
  <si>
    <t>76133-1618</t>
  </si>
  <si>
    <t>0016e00002vOEBhAAO</t>
  </si>
  <si>
    <t>Uplift Ascend Middle</t>
  </si>
  <si>
    <t>Uplift Meridian Preparatory</t>
  </si>
  <si>
    <t>Van Zandt-Guinn El</t>
  </si>
  <si>
    <t>76104-1466</t>
  </si>
  <si>
    <t>76109-3091</t>
  </si>
  <si>
    <t>Benbrook</t>
  </si>
  <si>
    <t>76126-2594</t>
  </si>
  <si>
    <t>76108-4061</t>
  </si>
  <si>
    <t>76107-4864</t>
  </si>
  <si>
    <t>76107-4242</t>
  </si>
  <si>
    <t>76107-6930</t>
  </si>
  <si>
    <t>76108</t>
  </si>
  <si>
    <t>76109</t>
  </si>
  <si>
    <t>76114</t>
  </si>
  <si>
    <t>0016e00002qR7vJAAS/</t>
  </si>
  <si>
    <t>International  Newcomes Accadmey</t>
  </si>
  <si>
    <t>Int'L Newcomer Acad</t>
  </si>
  <si>
    <t>White Settlement</t>
  </si>
  <si>
    <t>76108-2512</t>
  </si>
  <si>
    <t>76110-1299</t>
  </si>
  <si>
    <t>76116-9434</t>
  </si>
  <si>
    <t>76116-4394</t>
  </si>
  <si>
    <t>76107-2584</t>
  </si>
  <si>
    <t>0015A00002RZvF1QAL</t>
  </si>
  <si>
    <t>Richard Milburn Academy Fort Worth</t>
  </si>
  <si>
    <t>76116</t>
  </si>
  <si>
    <t>76116-9101</t>
  </si>
  <si>
    <t>76107-4396</t>
  </si>
  <si>
    <t>76109-1501</t>
  </si>
  <si>
    <t>76116-6898</t>
  </si>
  <si>
    <t>76108-2023</t>
  </si>
  <si>
    <t>76109-5224</t>
  </si>
  <si>
    <t>76126-4046</t>
  </si>
  <si>
    <t>Azle</t>
  </si>
  <si>
    <t>76020-3111</t>
  </si>
  <si>
    <t>76020</t>
  </si>
  <si>
    <t>76179-4305</t>
  </si>
  <si>
    <t>Haslet</t>
  </si>
  <si>
    <t>76052</t>
  </si>
  <si>
    <t>0015A00002Ra1qpQAB</t>
  </si>
  <si>
    <t>Cheney Hills El</t>
  </si>
  <si>
    <t>Tarrant County</t>
  </si>
  <si>
    <t>76020-2309</t>
  </si>
  <si>
    <t>0015A00002RZsnbQAD</t>
  </si>
  <si>
    <t>District Wide El</t>
  </si>
  <si>
    <t>76107-3010</t>
  </si>
  <si>
    <t>76179</t>
  </si>
  <si>
    <t>76135-9626</t>
  </si>
  <si>
    <t>76179-4002</t>
  </si>
  <si>
    <t>Lake Worth</t>
  </si>
  <si>
    <t>76135-3505</t>
  </si>
  <si>
    <t>Springtown</t>
  </si>
  <si>
    <t>76135</t>
  </si>
  <si>
    <t>76052-0184</t>
  </si>
  <si>
    <t>High Country E</t>
  </si>
  <si>
    <t>Saginaw</t>
  </si>
  <si>
    <t>76106-5698</t>
  </si>
  <si>
    <t>76131-1141</t>
  </si>
  <si>
    <t>76020-9699</t>
  </si>
  <si>
    <t>76164-8036</t>
  </si>
  <si>
    <t>76106</t>
  </si>
  <si>
    <t>76135-2547</t>
  </si>
  <si>
    <t>76164</t>
  </si>
  <si>
    <t>76131-4571</t>
  </si>
  <si>
    <t>76179-1516</t>
  </si>
  <si>
    <t>76164-6892</t>
  </si>
  <si>
    <t>76020-1728</t>
  </si>
  <si>
    <t>76082-2460</t>
  </si>
  <si>
    <t>76082</t>
  </si>
  <si>
    <t>76020-4436</t>
  </si>
  <si>
    <t>76020-2598</t>
  </si>
  <si>
    <t>76106-5899</t>
  </si>
  <si>
    <t>Lubbock</t>
  </si>
  <si>
    <t>79424</t>
  </si>
  <si>
    <t>Aledo</t>
  </si>
  <si>
    <t>76086-0439</t>
  </si>
  <si>
    <t>Brock</t>
  </si>
  <si>
    <t>76087-9636</t>
  </si>
  <si>
    <t>0015A00002RZwxzQAD</t>
  </si>
  <si>
    <t>Burcham Es</t>
  </si>
  <si>
    <t>73096-3096</t>
  </si>
  <si>
    <t>76008-3103</t>
  </si>
  <si>
    <t>76088-9366</t>
  </si>
  <si>
    <t>Gordon</t>
  </si>
  <si>
    <t>76453-0047</t>
  </si>
  <si>
    <t>Wichita Falls</t>
  </si>
  <si>
    <t>Graford</t>
  </si>
  <si>
    <t>76449-3711</t>
  </si>
  <si>
    <t>Graford School</t>
  </si>
  <si>
    <t>Mineral Wells</t>
  </si>
  <si>
    <t>76067-6399</t>
  </si>
  <si>
    <t>76086</t>
  </si>
  <si>
    <t>76067-6699</t>
  </si>
  <si>
    <t>Martin El (Mary)</t>
  </si>
  <si>
    <t>76087-7778</t>
  </si>
  <si>
    <t>Willow Park</t>
  </si>
  <si>
    <t>Millsap</t>
  </si>
  <si>
    <t>76066-9444</t>
  </si>
  <si>
    <t>0015A00002Ra2mPQAR</t>
  </si>
  <si>
    <t>Mineral Wells Academy</t>
  </si>
  <si>
    <t>76067</t>
  </si>
  <si>
    <t>Mineral Wells el</t>
  </si>
  <si>
    <t>76067-8545</t>
  </si>
  <si>
    <t>Palo Pinto</t>
  </si>
  <si>
    <t>76484-0280</t>
  </si>
  <si>
    <t>76088</t>
  </si>
  <si>
    <t>Poolville</t>
  </si>
  <si>
    <t>76487-0096</t>
  </si>
  <si>
    <t>Santo</t>
  </si>
  <si>
    <t>76472-0067</t>
  </si>
  <si>
    <t>Strawn</t>
  </si>
  <si>
    <t>76475-0428</t>
  </si>
  <si>
    <t>76008</t>
  </si>
  <si>
    <t>76067-6050</t>
  </si>
  <si>
    <t>76008-4407</t>
  </si>
  <si>
    <t>t/0015A00002RZpvRQAT</t>
  </si>
  <si>
    <t>Weatherford East Es</t>
  </si>
  <si>
    <t>0015A00002RZpvVQAT</t>
  </si>
  <si>
    <t>Weatherford West Es</t>
  </si>
  <si>
    <t>Granbury</t>
  </si>
  <si>
    <t>76049-5906</t>
  </si>
  <si>
    <t>Nemo</t>
  </si>
  <si>
    <t>76070-0949</t>
  </si>
  <si>
    <t>76048-2703</t>
  </si>
  <si>
    <t>Glen Rose</t>
  </si>
  <si>
    <t>76043-2129</t>
  </si>
  <si>
    <t>Lipan</t>
  </si>
  <si>
    <t>76462-2429</t>
  </si>
  <si>
    <t>76048-6624</t>
  </si>
  <si>
    <t>76048-4320</t>
  </si>
  <si>
    <t>76049-5909</t>
  </si>
  <si>
    <t>Tolar</t>
  </si>
  <si>
    <t>76476</t>
  </si>
  <si>
    <t>Crowley</t>
  </si>
  <si>
    <t>76036-3197</t>
  </si>
  <si>
    <t>76133-2698</t>
  </si>
  <si>
    <t>76123</t>
  </si>
  <si>
    <t>76036-3699</t>
  </si>
  <si>
    <t>76133</t>
  </si>
  <si>
    <t>76134-1115</t>
  </si>
  <si>
    <t>76133-3599</t>
  </si>
  <si>
    <t>76123-1943</t>
  </si>
  <si>
    <t>76123-1215</t>
  </si>
  <si>
    <t>North Texas Elem School Of Arts - Fw</t>
  </si>
  <si>
    <t>76109-4403</t>
  </si>
  <si>
    <t>76132-3043</t>
  </si>
  <si>
    <t>76134-3631</t>
  </si>
  <si>
    <t>Joshua</t>
  </si>
  <si>
    <t>76058-3180</t>
  </si>
  <si>
    <t>Abbott</t>
  </si>
  <si>
    <t>76621-0226</t>
  </si>
  <si>
    <t>Cleburne</t>
  </si>
  <si>
    <t>76031-6806</t>
  </si>
  <si>
    <t>Alvarado El-North</t>
  </si>
  <si>
    <t>Alvarado</t>
  </si>
  <si>
    <t>76009-0387</t>
  </si>
  <si>
    <t>Alvarado El-South</t>
  </si>
  <si>
    <t>Burleson</t>
  </si>
  <si>
    <t>76028</t>
  </si>
  <si>
    <t>Aquilla</t>
  </si>
  <si>
    <t>76622-2608</t>
  </si>
  <si>
    <t>Bynum</t>
  </si>
  <si>
    <t>76631-0068</t>
  </si>
  <si>
    <t>76058</t>
  </si>
  <si>
    <t>76033-6199</t>
  </si>
  <si>
    <t>76033</t>
  </si>
  <si>
    <t>Covington</t>
  </si>
  <si>
    <t>76636-0067</t>
  </si>
  <si>
    <t>Hillsboro</t>
  </si>
  <si>
    <t>76645-2209</t>
  </si>
  <si>
    <t>76028-5602</t>
  </si>
  <si>
    <t>76033-6564</t>
  </si>
  <si>
    <t>Godley</t>
  </si>
  <si>
    <t>76044-3721</t>
  </si>
  <si>
    <t>0015A00002Ra1rTQAR</t>
  </si>
  <si>
    <t>Godley Links Academy</t>
  </si>
  <si>
    <t>76044-3748</t>
  </si>
  <si>
    <t>Grandview</t>
  </si>
  <si>
    <t>76050</t>
  </si>
  <si>
    <t>76058-3147</t>
  </si>
  <si>
    <t>76645-2673</t>
  </si>
  <si>
    <t>76097-3113</t>
  </si>
  <si>
    <t>Hubbard</t>
  </si>
  <si>
    <t>76648</t>
  </si>
  <si>
    <t>International Leadership Of Texas, East Fort Worth K-8</t>
  </si>
  <si>
    <t>76031</t>
  </si>
  <si>
    <t>Itasca</t>
  </si>
  <si>
    <t>76055-2333</t>
  </si>
  <si>
    <t>76028-2624</t>
  </si>
  <si>
    <t>Joshua Christian Acad</t>
  </si>
  <si>
    <t>76058-3414</t>
  </si>
  <si>
    <t>Keene</t>
  </si>
  <si>
    <t>76059-0656</t>
  </si>
  <si>
    <t>76009</t>
  </si>
  <si>
    <t>Malone</t>
  </si>
  <si>
    <t>76660-0038</t>
  </si>
  <si>
    <t>76033-2099</t>
  </si>
  <si>
    <t>0015A00002Ra5ZlQAJ</t>
  </si>
  <si>
    <t>Milford School</t>
  </si>
  <si>
    <t>Milford</t>
  </si>
  <si>
    <t>76028-3819</t>
  </si>
  <si>
    <t>Mount Calm</t>
  </si>
  <si>
    <t>76673-0105</t>
  </si>
  <si>
    <t>76028-6520</t>
  </si>
  <si>
    <t>Penelope</t>
  </si>
  <si>
    <t>76676-0068</t>
  </si>
  <si>
    <t>76058-5725</t>
  </si>
  <si>
    <t>Rio Vista</t>
  </si>
  <si>
    <t>76093-0369</t>
  </si>
  <si>
    <t>76031-5207</t>
  </si>
  <si>
    <t>Stem Academy At Stribling</t>
  </si>
  <si>
    <t>0015A00002RZX52QAH</t>
  </si>
  <si>
    <t>Team Sch</t>
  </si>
  <si>
    <t>76028-4809</t>
  </si>
  <si>
    <t>Venus</t>
  </si>
  <si>
    <t>76084-0364</t>
  </si>
  <si>
    <t>0015A00002RZs0IQAT</t>
  </si>
  <si>
    <t>Whitney Alternative Education Center</t>
  </si>
  <si>
    <t>Whitney</t>
  </si>
  <si>
    <t>76692-0519</t>
  </si>
  <si>
    <t>76692</t>
  </si>
  <si>
    <t>76028-5719</t>
  </si>
  <si>
    <t>75051</t>
  </si>
  <si>
    <t>Mansfield</t>
  </si>
  <si>
    <t>76063</t>
  </si>
  <si>
    <t>75054-7209</t>
  </si>
  <si>
    <t>76063-1794</t>
  </si>
  <si>
    <t>Brenda Norwood Elementary </t>
  </si>
  <si>
    <t>76001</t>
  </si>
  <si>
    <t>75054-6733</t>
  </si>
  <si>
    <t>0015A00002Ra5HyQAJ</t>
  </si>
  <si>
    <t>Dr Sarah Jandrucko Academy For Early Learners</t>
  </si>
  <si>
    <t>76017</t>
  </si>
  <si>
    <t>76002-3509</t>
  </si>
  <si>
    <t>76002</t>
  </si>
  <si>
    <t>75052-7917</t>
  </si>
  <si>
    <t>Tarver-Rendon El</t>
  </si>
  <si>
    <t>76028-8795</t>
  </si>
  <si>
    <t>75052-4504</t>
  </si>
  <si>
    <t>76063-1766</t>
  </si>
  <si>
    <t>76014-2499</t>
  </si>
  <si>
    <t>76014-2639</t>
  </si>
  <si>
    <t>76018-2251</t>
  </si>
  <si>
    <t>76018-2546</t>
  </si>
  <si>
    <t>76014</t>
  </si>
  <si>
    <t>0015A00002Ra0kGQAR</t>
  </si>
  <si>
    <t>Community Based Pk</t>
  </si>
  <si>
    <t>76016</t>
  </si>
  <si>
    <t>76017-2221</t>
  </si>
  <si>
    <t>76016-2112</t>
  </si>
  <si>
    <t>76013-5499</t>
  </si>
  <si>
    <t>75052</t>
  </si>
  <si>
    <t>76018-4935</t>
  </si>
  <si>
    <t>76015-3599</t>
  </si>
  <si>
    <t>76014-1456</t>
  </si>
  <si>
    <t>International Leadership Of Texas - Arlington El</t>
  </si>
  <si>
    <t>Kennedale</t>
  </si>
  <si>
    <t>76060-1287</t>
  </si>
  <si>
    <t>76016-5698</t>
  </si>
  <si>
    <t>McNutt El</t>
  </si>
  <si>
    <t>76015-4311</t>
  </si>
  <si>
    <t>76011-7429</t>
  </si>
  <si>
    <t>76016-4314</t>
  </si>
  <si>
    <t>76017-4100</t>
  </si>
  <si>
    <t>76014-2128</t>
  </si>
  <si>
    <t>0015A00002RZWkvQAH</t>
  </si>
  <si>
    <t>Newcomer Center</t>
  </si>
  <si>
    <t>76103</t>
  </si>
  <si>
    <t>76001-5154</t>
  </si>
  <si>
    <t>76010-5999</t>
  </si>
  <si>
    <t>Remynse Elem - Gr Prairie</t>
  </si>
  <si>
    <t>75052-7558</t>
  </si>
  <si>
    <t>76015-1101</t>
  </si>
  <si>
    <t>75052-4041</t>
  </si>
  <si>
    <t>76105</t>
  </si>
  <si>
    <t>76018-1425</t>
  </si>
  <si>
    <t>76017-2499</t>
  </si>
  <si>
    <t>0016e00002nU1mXAAS</t>
  </si>
  <si>
    <t>Abilene State School</t>
  </si>
  <si>
    <t>79604-0451</t>
  </si>
  <si>
    <t>79601</t>
  </si>
  <si>
    <t>79605-5623</t>
  </si>
  <si>
    <t>Baird</t>
  </si>
  <si>
    <t>79504-3208</t>
  </si>
  <si>
    <t>79606-1701</t>
  </si>
  <si>
    <t>79605-2727</t>
  </si>
  <si>
    <t>79602</t>
  </si>
  <si>
    <t>Buffalo Gap</t>
  </si>
  <si>
    <t>79508-0608</t>
  </si>
  <si>
    <t>Cisco</t>
  </si>
  <si>
    <t>76437-1645</t>
  </si>
  <si>
    <t>Clyde</t>
  </si>
  <si>
    <t>79510-9803</t>
  </si>
  <si>
    <t>0015A00002Ra0R9QAJ</t>
  </si>
  <si>
    <t>Crockett Early Headstart</t>
  </si>
  <si>
    <t>79605</t>
  </si>
  <si>
    <t>Cross Plains</t>
  </si>
  <si>
    <t>76443-2112</t>
  </si>
  <si>
    <t>79607-1100</t>
  </si>
  <si>
    <t>Breckenridge</t>
  </si>
  <si>
    <t>76424-3810</t>
  </si>
  <si>
    <t>79510-6610</t>
  </si>
  <si>
    <t>0015A00002RZdUeQAL</t>
  </si>
  <si>
    <t>Gustine School</t>
  </si>
  <si>
    <t>Gustine</t>
  </si>
  <si>
    <t>Highland  School - Abi</t>
  </si>
  <si>
    <t>Roscoe</t>
  </si>
  <si>
    <t>79545-4103</t>
  </si>
  <si>
    <t>79605-6923</t>
  </si>
  <si>
    <t>79605-4534</t>
  </si>
  <si>
    <t>Lawn</t>
  </si>
  <si>
    <t>79530-0118</t>
  </si>
  <si>
    <t>79603-4027</t>
  </si>
  <si>
    <t>79603</t>
  </si>
  <si>
    <t>Gorman</t>
  </si>
  <si>
    <t>76454-0008</t>
  </si>
  <si>
    <t>Merkel</t>
  </si>
  <si>
    <t>79536-0430</t>
  </si>
  <si>
    <t>Moran</t>
  </si>
  <si>
    <t>76464-0098</t>
  </si>
  <si>
    <t>Albany</t>
  </si>
  <si>
    <t>76430-0728</t>
  </si>
  <si>
    <t>76424-2210</t>
  </si>
  <si>
    <t>79603-2233</t>
  </si>
  <si>
    <t>0016e00003BIqn7AAD</t>
  </si>
  <si>
    <t>Purcell El</t>
  </si>
  <si>
    <t>Ranger</t>
  </si>
  <si>
    <t>76470-9802</t>
  </si>
  <si>
    <t>79605-3522</t>
  </si>
  <si>
    <t>Rising Star</t>
  </si>
  <si>
    <t>76471-5193</t>
  </si>
  <si>
    <t>Eastland</t>
  </si>
  <si>
    <t>76448-0031</t>
  </si>
  <si>
    <t>76424-4204</t>
  </si>
  <si>
    <t>79601-3635</t>
  </si>
  <si>
    <t>79602-4118</t>
  </si>
  <si>
    <t>0015A00002Ra6miQAB</t>
  </si>
  <si>
    <t>Trent Independent School District</t>
  </si>
  <si>
    <t>Trent</t>
  </si>
  <si>
    <t>79561-0105</t>
  </si>
  <si>
    <t>Ward El (Allie)</t>
  </si>
  <si>
    <t>79606-2679</t>
  </si>
  <si>
    <t>79601-4444</t>
  </si>
  <si>
    <t>Woodson</t>
  </si>
  <si>
    <t>76491-0287</t>
  </si>
  <si>
    <t>79606</t>
  </si>
  <si>
    <t>Anson</t>
  </si>
  <si>
    <t>79501-3214</t>
  </si>
  <si>
    <t>Aspermont</t>
  </si>
  <si>
    <t>79502-0549</t>
  </si>
  <si>
    <t>Benjamin</t>
  </si>
  <si>
    <t>79505-0166</t>
  </si>
  <si>
    <t>Cranfills Gap</t>
  </si>
  <si>
    <t>76637</t>
  </si>
  <si>
    <t>0015A00002RZdUmQAL</t>
  </si>
  <si>
    <t>Guthrie School</t>
  </si>
  <si>
    <t>Guthrie</t>
  </si>
  <si>
    <t>Hamlin</t>
  </si>
  <si>
    <t>79520-3127</t>
  </si>
  <si>
    <t>Haskell</t>
  </si>
  <si>
    <t>79521-6599</t>
  </si>
  <si>
    <t>Hawley</t>
  </si>
  <si>
    <t>79525-0059</t>
  </si>
  <si>
    <t>Knox City</t>
  </si>
  <si>
    <t>79529</t>
  </si>
  <si>
    <t>0015A00002RZv6yQAD</t>
  </si>
  <si>
    <t>Knox City School</t>
  </si>
  <si>
    <t>Munday</t>
  </si>
  <si>
    <t>76371-0300</t>
  </si>
  <si>
    <t>Stamford</t>
  </si>
  <si>
    <t>79553-5701</t>
  </si>
  <si>
    <t>79521</t>
  </si>
  <si>
    <t>Rule</t>
  </si>
  <si>
    <t>79547-2044</t>
  </si>
  <si>
    <t>Blackwell</t>
  </si>
  <si>
    <t>79506-0505</t>
  </si>
  <si>
    <t>Colorado City Alt Westbrook</t>
  </si>
  <si>
    <t>Westbrook</t>
  </si>
  <si>
    <t>79565-0099</t>
  </si>
  <si>
    <t>0015A00002Ra0BlQA</t>
  </si>
  <si>
    <t>Colorado El</t>
  </si>
  <si>
    <t>Colorado City</t>
  </si>
  <si>
    <t>Sweetwater</t>
  </si>
  <si>
    <t>79556-3541</t>
  </si>
  <si>
    <t>Hermleigh</t>
  </si>
  <si>
    <t>79526-3087</t>
  </si>
  <si>
    <t>79512-6530</t>
  </si>
  <si>
    <t>Ira</t>
  </si>
  <si>
    <t>79527-0240</t>
  </si>
  <si>
    <t>Jayton</t>
  </si>
  <si>
    <t>79528-0168</t>
  </si>
  <si>
    <t>Loraine</t>
  </si>
  <si>
    <t>79532-0457</t>
  </si>
  <si>
    <t>0015A00002Ra5BpQAJ</t>
  </si>
  <si>
    <t>Roby El</t>
  </si>
  <si>
    <t>Roby</t>
  </si>
  <si>
    <t>79543-0519</t>
  </si>
  <si>
    <t>79545-0129</t>
  </si>
  <si>
    <t>Rotan</t>
  </si>
  <si>
    <t>79546-4609</t>
  </si>
  <si>
    <t>0015A00002RZXyRQAX</t>
  </si>
  <si>
    <t>Rotan K-12</t>
  </si>
  <si>
    <t>Snyder</t>
  </si>
  <si>
    <t>79549</t>
  </si>
  <si>
    <t>79556-6625</t>
  </si>
  <si>
    <t>0016e00002nWlyfAAC</t>
  </si>
  <si>
    <t>Stanfield Elementry school</t>
  </si>
  <si>
    <t>79549-5226</t>
  </si>
  <si>
    <t>Floydada</t>
  </si>
  <si>
    <t>79235-4029</t>
  </si>
  <si>
    <t>Hale Center</t>
  </si>
  <si>
    <t>79041-0590</t>
  </si>
  <si>
    <t>Amherst</t>
  </si>
  <si>
    <t>79312-0248</t>
  </si>
  <si>
    <t>Anton</t>
  </si>
  <si>
    <t>79313</t>
  </si>
  <si>
    <t>Slaton</t>
  </si>
  <si>
    <t>79364-3831</t>
  </si>
  <si>
    <t>Plainview</t>
  </si>
  <si>
    <t>79072-6782</t>
  </si>
  <si>
    <t>Cotton Center</t>
  </si>
  <si>
    <t>79021-0350</t>
  </si>
  <si>
    <t>Muleshoe</t>
  </si>
  <si>
    <t>79347-3499</t>
  </si>
  <si>
    <t>79072-3798</t>
  </si>
  <si>
    <t>79072-6439</t>
  </si>
  <si>
    <t>79072-8810</t>
  </si>
  <si>
    <t>79073-9708</t>
  </si>
  <si>
    <t>Littlefield</t>
  </si>
  <si>
    <t>79339-4207</t>
  </si>
  <si>
    <t>Lockney</t>
  </si>
  <si>
    <t>79241-0127</t>
  </si>
  <si>
    <t>Petersburg</t>
  </si>
  <si>
    <t>79250-0160</t>
  </si>
  <si>
    <t>0016e00003BKZfrAAH/</t>
  </si>
  <si>
    <t>Plainview Central EL</t>
  </si>
  <si>
    <t>001Po000006rrQyIAI</t>
  </si>
  <si>
    <t>Plainview North El</t>
  </si>
  <si>
    <t>001Po000006rq3TIAQ</t>
  </si>
  <si>
    <t>Plainview South El</t>
  </si>
  <si>
    <t>Southland</t>
  </si>
  <si>
    <t>79364-9613</t>
  </si>
  <si>
    <t>79364-5203</t>
  </si>
  <si>
    <t>Sudan</t>
  </si>
  <si>
    <t>79371-0249</t>
  </si>
  <si>
    <t>79072-2299</t>
  </si>
  <si>
    <t>Olton</t>
  </si>
  <si>
    <t>79064</t>
  </si>
  <si>
    <t>Wolfforth</t>
  </si>
  <si>
    <t>79382</t>
  </si>
  <si>
    <t>Brownfield</t>
  </si>
  <si>
    <t>79316-4009</t>
  </si>
  <si>
    <t>Levelland</t>
  </si>
  <si>
    <t>79336</t>
  </si>
  <si>
    <t>79316-5004</t>
  </si>
  <si>
    <t>79424-0100</t>
  </si>
  <si>
    <t>Denver City</t>
  </si>
  <si>
    <t>79323-2824</t>
  </si>
  <si>
    <t>79416</t>
  </si>
  <si>
    <t>0015A00002RZveyQAD/</t>
  </si>
  <si>
    <t>Meadow</t>
  </si>
  <si>
    <t>79345-9701</t>
  </si>
  <si>
    <t>Morton</t>
  </si>
  <si>
    <t>79346</t>
  </si>
  <si>
    <t>79416-5024</t>
  </si>
  <si>
    <t>79316-2822</t>
  </si>
  <si>
    <t>0015A00002Ra6EZQAZ</t>
  </si>
  <si>
    <t>Parkview School - Levelland</t>
  </si>
  <si>
    <t>Plains</t>
  </si>
  <si>
    <t>79355-0479</t>
  </si>
  <si>
    <t>Ropes</t>
  </si>
  <si>
    <t>79358-7021</t>
  </si>
  <si>
    <t>Shallowater</t>
  </si>
  <si>
    <t>79363</t>
  </si>
  <si>
    <t>Smyer</t>
  </si>
  <si>
    <t>79367</t>
  </si>
  <si>
    <t>79336-6157</t>
  </si>
  <si>
    <t>Sundown</t>
  </si>
  <si>
    <t>79372</t>
  </si>
  <si>
    <t>Wellman-Union School</t>
  </si>
  <si>
    <t>Wellman</t>
  </si>
  <si>
    <t>79378-0129</t>
  </si>
  <si>
    <t>79407-3639</t>
  </si>
  <si>
    <t>Whiteface</t>
  </si>
  <si>
    <t>79379</t>
  </si>
  <si>
    <t>Whitharral</t>
  </si>
  <si>
    <t>79380-0225</t>
  </si>
  <si>
    <t>Abernathy</t>
  </si>
  <si>
    <t>79311-3318</t>
  </si>
  <si>
    <t>79403</t>
  </si>
  <si>
    <t>79412</t>
  </si>
  <si>
    <t>Crosbyton</t>
  </si>
  <si>
    <t>79322-2130</t>
  </si>
  <si>
    <t>79411</t>
  </si>
  <si>
    <t>0015A00002Ra0ogQAB</t>
  </si>
  <si>
    <t>El For Education Innovation</t>
  </si>
  <si>
    <t>79404</t>
  </si>
  <si>
    <t>79401</t>
  </si>
  <si>
    <t>Idalou</t>
  </si>
  <si>
    <t>79329</t>
  </si>
  <si>
    <t>79415</t>
  </si>
  <si>
    <t>Lorenzo</t>
  </si>
  <si>
    <t>79343</t>
  </si>
  <si>
    <t>Matador</t>
  </si>
  <si>
    <t>79244</t>
  </si>
  <si>
    <t>New Deal</t>
  </si>
  <si>
    <t>79350-0240</t>
  </si>
  <si>
    <t>0015A00002Ra6EaQAJ</t>
  </si>
  <si>
    <t>Parkview School - Lubbock</t>
  </si>
  <si>
    <t>Afton</t>
  </si>
  <si>
    <t>79220-0032</t>
  </si>
  <si>
    <t>0015A00002Ra3H3QAJ</t>
  </si>
  <si>
    <t>Priority Intervention Academy</t>
  </si>
  <si>
    <t>Ralls</t>
  </si>
  <si>
    <t>79357-1509</t>
  </si>
  <si>
    <t>79403-9643</t>
  </si>
  <si>
    <t>Spur</t>
  </si>
  <si>
    <t>79370-0550</t>
  </si>
  <si>
    <t>79410</t>
  </si>
  <si>
    <t>Gail</t>
  </si>
  <si>
    <t>79738-0095</t>
  </si>
  <si>
    <t>79407</t>
  </si>
  <si>
    <t>Welch</t>
  </si>
  <si>
    <t>79377</t>
  </si>
  <si>
    <t>79423</t>
  </si>
  <si>
    <t>Lamesa</t>
  </si>
  <si>
    <t>79331-4945</t>
  </si>
  <si>
    <t>Lamesa schools</t>
  </si>
  <si>
    <t>79331-3220</t>
  </si>
  <si>
    <t>0015A00002RZv8rQAD</t>
  </si>
  <si>
    <t>Lamesa Success Academy</t>
  </si>
  <si>
    <t>79331-5442</t>
  </si>
  <si>
    <t>Lubbock-Cooper Central El</t>
  </si>
  <si>
    <t>Lubbock-Cooper East El</t>
  </si>
  <si>
    <t>Lubbock-Cooper North El</t>
  </si>
  <si>
    <t>Lubbock-Cooper South El</t>
  </si>
  <si>
    <t>79423-9530</t>
  </si>
  <si>
    <t>Lubbock-Cooper West El</t>
  </si>
  <si>
    <t>79413</t>
  </si>
  <si>
    <t>New Home</t>
  </si>
  <si>
    <t>79383-0248</t>
  </si>
  <si>
    <t>0015A00002Ra2ylQAB</t>
  </si>
  <si>
    <t>O'Donnell El</t>
  </si>
  <si>
    <t>O'Donnell</t>
  </si>
  <si>
    <t>79351-0487</t>
  </si>
  <si>
    <t>Post</t>
  </si>
  <si>
    <t>79356-3218</t>
  </si>
  <si>
    <t>Roy W Roberts Elem</t>
  </si>
  <si>
    <t>79423-2466</t>
  </si>
  <si>
    <t>0015A00002Ra5oCQAR</t>
  </si>
  <si>
    <t>Sands Cisd - Ackerly</t>
  </si>
  <si>
    <t>Ackerly</t>
  </si>
  <si>
    <t>79713-0218</t>
  </si>
  <si>
    <t>0015A00002Ra6UvQAJ/</t>
  </si>
  <si>
    <t>Sharp Academy - Lub</t>
  </si>
  <si>
    <t>79414</t>
  </si>
  <si>
    <t>79331-6610</t>
  </si>
  <si>
    <t>Tahoka</t>
  </si>
  <si>
    <t>79373-1560</t>
  </si>
  <si>
    <t>Wilson</t>
  </si>
  <si>
    <t>79381-0009</t>
  </si>
  <si>
    <t>Boise City</t>
  </si>
  <si>
    <t>73933-3933</t>
  </si>
  <si>
    <t>Cactus</t>
  </si>
  <si>
    <t>79013</t>
  </si>
  <si>
    <t>Dalhart</t>
  </si>
  <si>
    <t>79022-5137</t>
  </si>
  <si>
    <t>Dumas</t>
  </si>
  <si>
    <t>79029-0736</t>
  </si>
  <si>
    <t>Hartley</t>
  </si>
  <si>
    <t>79044-0408</t>
  </si>
  <si>
    <t>79029</t>
  </si>
  <si>
    <t>Stratford</t>
  </si>
  <si>
    <t>79084-0108</t>
  </si>
  <si>
    <t>Sunray</t>
  </si>
  <si>
    <t>79086-0240</t>
  </si>
  <si>
    <t>Texline</t>
  </si>
  <si>
    <t>79087-0060</t>
  </si>
  <si>
    <t>Hereford</t>
  </si>
  <si>
    <t>79045-3603</t>
  </si>
  <si>
    <t>79109-7301</t>
  </si>
  <si>
    <t>79045-3112</t>
  </si>
  <si>
    <t>79118</t>
  </si>
  <si>
    <t>Canyon</t>
  </si>
  <si>
    <t>79015-1742</t>
  </si>
  <si>
    <t>79110-4918</t>
  </si>
  <si>
    <t>Hart</t>
  </si>
  <si>
    <t>79043-0490</t>
  </si>
  <si>
    <t>0015A00002RZvE7QAL</t>
  </si>
  <si>
    <t>Hereford Center For Accelerated Learning</t>
  </si>
  <si>
    <t>79045</t>
  </si>
  <si>
    <t>0015A00002RZVuvQAH</t>
  </si>
  <si>
    <t>Hereford Preparatory Academy</t>
  </si>
  <si>
    <t>Herforfd</t>
  </si>
  <si>
    <t>79119-9600</t>
  </si>
  <si>
    <t>79118-3017</t>
  </si>
  <si>
    <t>Nazareth</t>
  </si>
  <si>
    <t>79063-0189</t>
  </si>
  <si>
    <t>79045-2804</t>
  </si>
  <si>
    <t>Reeves-Hinger El</t>
  </si>
  <si>
    <t>79015-5333</t>
  </si>
  <si>
    <t>Dimmitt</t>
  </si>
  <si>
    <t>79027-2327</t>
  </si>
  <si>
    <t>79118-9508</t>
  </si>
  <si>
    <t>0016e00002vOEFGAA4</t>
  </si>
  <si>
    <t>Tierra Blanca Early Childhood Center</t>
  </si>
  <si>
    <t>79045-6319</t>
  </si>
  <si>
    <t>79045-4901</t>
  </si>
  <si>
    <t>Adrian</t>
  </si>
  <si>
    <t>79001-0189</t>
  </si>
  <si>
    <t>Bovina</t>
  </si>
  <si>
    <t>79009-0070</t>
  </si>
  <si>
    <t>Bushland</t>
  </si>
  <si>
    <t>79012-0060</t>
  </si>
  <si>
    <t>Channing</t>
  </si>
  <si>
    <t>79018-0009</t>
  </si>
  <si>
    <t>Farwell</t>
  </si>
  <si>
    <t>79325-0235</t>
  </si>
  <si>
    <t>Friona</t>
  </si>
  <si>
    <t>79035-1416</t>
  </si>
  <si>
    <t>Happy</t>
  </si>
  <si>
    <t>79042-0458</t>
  </si>
  <si>
    <t>Kress</t>
  </si>
  <si>
    <t>79052</t>
  </si>
  <si>
    <t>Lazbuddie</t>
  </si>
  <si>
    <t>79053-0009</t>
  </si>
  <si>
    <t>Boys Ranch</t>
  </si>
  <si>
    <t>79010-0219</t>
  </si>
  <si>
    <t>0016e00002nWd5tAAC</t>
  </si>
  <si>
    <t>Ridgelea Elementary School</t>
  </si>
  <si>
    <t>79009</t>
  </si>
  <si>
    <t>Tulia</t>
  </si>
  <si>
    <t>79088-1110</t>
  </si>
  <si>
    <t>Vega</t>
  </si>
  <si>
    <t>79092-0190</t>
  </si>
  <si>
    <t>Wildorado</t>
  </si>
  <si>
    <t>79098-0120</t>
  </si>
  <si>
    <t>76124</t>
  </si>
  <si>
    <t>Guymon</t>
  </si>
  <si>
    <t>73942-3942</t>
  </si>
  <si>
    <t>79106-4421</t>
  </si>
  <si>
    <t>79106-2636</t>
  </si>
  <si>
    <t>79102-2498</t>
  </si>
  <si>
    <t>79107</t>
  </si>
  <si>
    <t>79107-1719</t>
  </si>
  <si>
    <t>Clarendon</t>
  </si>
  <si>
    <t>79226-0610</t>
  </si>
  <si>
    <t>Claude</t>
  </si>
  <si>
    <t>79019</t>
  </si>
  <si>
    <t>Claude Schools</t>
  </si>
  <si>
    <t>79109-3422</t>
  </si>
  <si>
    <t>79107-7535</t>
  </si>
  <si>
    <t>79107-5394</t>
  </si>
  <si>
    <t>79107-5735</t>
  </si>
  <si>
    <t>79103-2509</t>
  </si>
  <si>
    <t>Grandview-Hopkins El</t>
  </si>
  <si>
    <t>Groom</t>
  </si>
  <si>
    <t>79039-4923</t>
  </si>
  <si>
    <t>79039-0598</t>
  </si>
  <si>
    <t>Hedley</t>
  </si>
  <si>
    <t>79237-0069</t>
  </si>
  <si>
    <t>79108-0430</t>
  </si>
  <si>
    <t>Humphrey'S Highland El</t>
  </si>
  <si>
    <t>79104-3020</t>
  </si>
  <si>
    <t>79110-1206</t>
  </si>
  <si>
    <t>79110-1038</t>
  </si>
  <si>
    <t>79103-4316</t>
  </si>
  <si>
    <t>79107-7309</t>
  </si>
  <si>
    <t>79103-6516</t>
  </si>
  <si>
    <t>79106-4745</t>
  </si>
  <si>
    <t>Panhandle</t>
  </si>
  <si>
    <t>79068-1030</t>
  </si>
  <si>
    <t>79109-5512</t>
  </si>
  <si>
    <t>Park Hill El (oldv Lee El)</t>
  </si>
  <si>
    <t>79107-3101</t>
  </si>
  <si>
    <t>79108-5203</t>
  </si>
  <si>
    <t>79109-5026</t>
  </si>
  <si>
    <t>79109-4299</t>
  </si>
  <si>
    <t>79107-6736</t>
  </si>
  <si>
    <t>Rogers</t>
  </si>
  <si>
    <t>76569-9998</t>
  </si>
  <si>
    <t>79108-1125</t>
  </si>
  <si>
    <t>79106-7999</t>
  </si>
  <si>
    <t>79102-5561</t>
  </si>
  <si>
    <t>79121-1522</t>
  </si>
  <si>
    <t>79110-2331</t>
  </si>
  <si>
    <t>79110-2505</t>
  </si>
  <si>
    <t>79110-1113</t>
  </si>
  <si>
    <t>79104-4301</t>
  </si>
  <si>
    <t>79109-6119</t>
  </si>
  <si>
    <t>79107-6943</t>
  </si>
  <si>
    <t>79106-6435</t>
  </si>
  <si>
    <t>79109-6574</t>
  </si>
  <si>
    <t>79109-2309</t>
  </si>
  <si>
    <t>Memphis</t>
  </si>
  <si>
    <t>79245-0460</t>
  </si>
  <si>
    <t>Childress</t>
  </si>
  <si>
    <t>79201-5414</t>
  </si>
  <si>
    <t>Paducah</t>
  </si>
  <si>
    <t>79248-1183</t>
  </si>
  <si>
    <t>Silverton</t>
  </si>
  <si>
    <t>79257</t>
  </si>
  <si>
    <t>Turkey</t>
  </si>
  <si>
    <t>79261-0397</t>
  </si>
  <si>
    <t>Wellington</t>
  </si>
  <si>
    <t>79095-3699</t>
  </si>
  <si>
    <t>Balko</t>
  </si>
  <si>
    <t>73931-3931</t>
  </si>
  <si>
    <t>Beaver</t>
  </si>
  <si>
    <t>73932-3932</t>
  </si>
  <si>
    <t>Darrouzett</t>
  </si>
  <si>
    <t>79024-0098</t>
  </si>
  <si>
    <t>Felt</t>
  </si>
  <si>
    <t>79235</t>
  </si>
  <si>
    <t>Follett</t>
  </si>
  <si>
    <t>79034-0028</t>
  </si>
  <si>
    <t>Forgan</t>
  </si>
  <si>
    <t>73938-0406</t>
  </si>
  <si>
    <t>Goodwell</t>
  </si>
  <si>
    <t>73939</t>
  </si>
  <si>
    <t>Gruver</t>
  </si>
  <si>
    <t>79040-1139</t>
  </si>
  <si>
    <t>Spearman</t>
  </si>
  <si>
    <t>79081-4008</t>
  </si>
  <si>
    <t>Hardesty</t>
  </si>
  <si>
    <t>73944-3944</t>
  </si>
  <si>
    <t>Hooker</t>
  </si>
  <si>
    <t>73945-3945</t>
  </si>
  <si>
    <t>Perryton</t>
  </si>
  <si>
    <t>79070-1048</t>
  </si>
  <si>
    <t>Keyes</t>
  </si>
  <si>
    <t>73947-3947</t>
  </si>
  <si>
    <t>Booker</t>
  </si>
  <si>
    <t>79005-0288</t>
  </si>
  <si>
    <t>73942-1307</t>
  </si>
  <si>
    <t>Optima</t>
  </si>
  <si>
    <t>Turpin</t>
  </si>
  <si>
    <t>73950-3950</t>
  </si>
  <si>
    <t>Tyrone</t>
  </si>
  <si>
    <t>73951-3951</t>
  </si>
  <si>
    <t>0015A00002RZpqEQAT</t>
  </si>
  <si>
    <t>Yarbrough Es</t>
  </si>
  <si>
    <t>73939-9601</t>
  </si>
  <si>
    <t>Pampa</t>
  </si>
  <si>
    <t>79065-3799</t>
  </si>
  <si>
    <t>Canadian</t>
  </si>
  <si>
    <t>79014-3233</t>
  </si>
  <si>
    <t>0015A00002Ra20KQAR</t>
  </si>
  <si>
    <t>Christian Community School</t>
  </si>
  <si>
    <t>79065</t>
  </si>
  <si>
    <t>Borger</t>
  </si>
  <si>
    <t>79007-6355</t>
  </si>
  <si>
    <t>Briscoe</t>
  </si>
  <si>
    <t>79011-0138</t>
  </si>
  <si>
    <t>79007-2363</t>
  </si>
  <si>
    <t>Higgins</t>
  </si>
  <si>
    <t>79046-0218</t>
  </si>
  <si>
    <t>Wheeler</t>
  </si>
  <si>
    <t>79096-7715</t>
  </si>
  <si>
    <t>Lefors</t>
  </si>
  <si>
    <t>79054-0390</t>
  </si>
  <si>
    <t>McLean</t>
  </si>
  <si>
    <t>79057</t>
  </si>
  <si>
    <t>Miami</t>
  </si>
  <si>
    <t>79059-0368</t>
  </si>
  <si>
    <t>79007-3612</t>
  </si>
  <si>
    <t>Sanford-Fritch El</t>
  </si>
  <si>
    <t>Fritch</t>
  </si>
  <si>
    <t>79036-1290</t>
  </si>
  <si>
    <t>Shamrock</t>
  </si>
  <si>
    <t>79079-2434</t>
  </si>
  <si>
    <t>Skellytown</t>
  </si>
  <si>
    <t>79080-9801</t>
  </si>
  <si>
    <t>79065-2699</t>
  </si>
  <si>
    <t>Stinnett</t>
  </si>
  <si>
    <t>79083-3440</t>
  </si>
  <si>
    <t>79096-1010</t>
  </si>
  <si>
    <t>White Deer</t>
  </si>
  <si>
    <t>79097-0037</t>
  </si>
  <si>
    <t>79065-6119</t>
  </si>
  <si>
    <t>76301-4903</t>
  </si>
  <si>
    <t>Archer City</t>
  </si>
  <si>
    <t>76351-0926</t>
  </si>
  <si>
    <t>76308</t>
  </si>
  <si>
    <t>Bellevue</t>
  </si>
  <si>
    <t>76228-0038</t>
  </si>
  <si>
    <t>76303-1150</t>
  </si>
  <si>
    <t>Iowa Park</t>
  </si>
  <si>
    <t>76367-2654</t>
  </si>
  <si>
    <t>Bryson</t>
  </si>
  <si>
    <t>76427-0309</t>
  </si>
  <si>
    <t>76305-2503</t>
  </si>
  <si>
    <t>76306</t>
  </si>
  <si>
    <t>Graham</t>
  </si>
  <si>
    <t>76450-2836</t>
  </si>
  <si>
    <t>76309-3113</t>
  </si>
  <si>
    <t>76308-2511</t>
  </si>
  <si>
    <t>76302-2899</t>
  </si>
  <si>
    <t>76310-3132</t>
  </si>
  <si>
    <t>76308-1299</t>
  </si>
  <si>
    <t>76306-2202</t>
  </si>
  <si>
    <t>Henrietta</t>
  </si>
  <si>
    <t>76365-2498</t>
  </si>
  <si>
    <t>Holliday</t>
  </si>
  <si>
    <t>76366-0689</t>
  </si>
  <si>
    <t>0016e00002nWSNJAA4</t>
  </si>
  <si>
    <t>Houston Elem - Wf</t>
  </si>
  <si>
    <t>76309-5352</t>
  </si>
  <si>
    <t>Burkburnett</t>
  </si>
  <si>
    <t>76354-3099</t>
  </si>
  <si>
    <t>Jacksboro</t>
  </si>
  <si>
    <t>76458-1024</t>
  </si>
  <si>
    <t>76310-2651</t>
  </si>
  <si>
    <t>76306-1400</t>
  </si>
  <si>
    <t>76367-1206</t>
  </si>
  <si>
    <t>Kirby Middle School</t>
  </si>
  <si>
    <t>76306-4917</t>
  </si>
  <si>
    <t>76303-2313</t>
  </si>
  <si>
    <t>76365-9802</t>
  </si>
  <si>
    <t>76308-4195</t>
  </si>
  <si>
    <t>0015A00002RZWkpQAH</t>
  </si>
  <si>
    <t>Newcastle School</t>
  </si>
  <si>
    <t>Newcastle</t>
  </si>
  <si>
    <t>73065-3065</t>
  </si>
  <si>
    <t>Olney</t>
  </si>
  <si>
    <t>76374-1362</t>
  </si>
  <si>
    <t>76354</t>
  </si>
  <si>
    <t>Perrin</t>
  </si>
  <si>
    <t>76486</t>
  </si>
  <si>
    <t>Petrolia</t>
  </si>
  <si>
    <t>76377-0176</t>
  </si>
  <si>
    <t>76450-3633</t>
  </si>
  <si>
    <t>76311-1336</t>
  </si>
  <si>
    <t>76302</t>
  </si>
  <si>
    <t>76310-1715</t>
  </si>
  <si>
    <t>Windthorst</t>
  </si>
  <si>
    <t>76389-0190</t>
  </si>
  <si>
    <t>76309</t>
  </si>
  <si>
    <t>Vernon</t>
  </si>
  <si>
    <t>76384-5499</t>
  </si>
  <si>
    <t>Chillicothe</t>
  </si>
  <si>
    <t>79225-0418</t>
  </si>
  <si>
    <t>0015A00002RZzgRQAT</t>
  </si>
  <si>
    <t>Crowell School</t>
  </si>
  <si>
    <t>Crowell</t>
  </si>
  <si>
    <t>79227-0239</t>
  </si>
  <si>
    <t>0016e00002nUChTAAW</t>
  </si>
  <si>
    <t>Dinsmore Elementary School</t>
  </si>
  <si>
    <t>Electra</t>
  </si>
  <si>
    <t>76360-2920</t>
  </si>
  <si>
    <t>76360-2999</t>
  </si>
  <si>
    <t>Harrold</t>
  </si>
  <si>
    <t>76364-0400</t>
  </si>
  <si>
    <t>76384-2570</t>
  </si>
  <si>
    <t>Quanah</t>
  </si>
  <si>
    <t>79252-4827</t>
  </si>
  <si>
    <t>Seymour</t>
  </si>
  <si>
    <t>76380-1650</t>
  </si>
  <si>
    <t>76384-4299</t>
  </si>
  <si>
    <t>76384-6508</t>
  </si>
  <si>
    <t>Alvord</t>
  </si>
  <si>
    <t>76225-0070</t>
  </si>
  <si>
    <t>76230</t>
  </si>
  <si>
    <t>Boyd</t>
  </si>
  <si>
    <t>76023-2308</t>
  </si>
  <si>
    <t>Bridgeport</t>
  </si>
  <si>
    <t>76426-3299</t>
  </si>
  <si>
    <t>Gainesville</t>
  </si>
  <si>
    <t>76240</t>
  </si>
  <si>
    <t>Decatur</t>
  </si>
  <si>
    <t>76234-2800</t>
  </si>
  <si>
    <t>Chico</t>
  </si>
  <si>
    <t>76431</t>
  </si>
  <si>
    <t>76240-5199</t>
  </si>
  <si>
    <t>Era</t>
  </si>
  <si>
    <t>76238-0098</t>
  </si>
  <si>
    <t>Forestburg</t>
  </si>
  <si>
    <t>76239-0415</t>
  </si>
  <si>
    <t>0016e00002nWNifAAG</t>
  </si>
  <si>
    <t>Gainesville State School</t>
  </si>
  <si>
    <t>76240-7546</t>
  </si>
  <si>
    <t>Lindsay</t>
  </si>
  <si>
    <t>76250-0145</t>
  </si>
  <si>
    <t>Montague</t>
  </si>
  <si>
    <t>76251</t>
  </si>
  <si>
    <t>Muenster</t>
  </si>
  <si>
    <t>76252</t>
  </si>
  <si>
    <t>Nocona</t>
  </si>
  <si>
    <t>76255-2629</t>
  </si>
  <si>
    <t>Paradise</t>
  </si>
  <si>
    <t>76073-0646</t>
  </si>
  <si>
    <t>76255</t>
  </si>
  <si>
    <t>Rhome</t>
  </si>
  <si>
    <t>76078-0227</t>
  </si>
  <si>
    <t>76234-4403</t>
  </si>
  <si>
    <t>Saint Jo</t>
  </si>
  <si>
    <t>76265-0320</t>
  </si>
  <si>
    <t>76240-9307</t>
  </si>
  <si>
    <t>Slidell</t>
  </si>
  <si>
    <t>76267-0069</t>
  </si>
  <si>
    <t>Valley View</t>
  </si>
  <si>
    <t>76272-9716</t>
  </si>
  <si>
    <t>76240-9720</t>
  </si>
  <si>
    <t>76234</t>
  </si>
  <si>
    <t>Service Unit</t>
  </si>
  <si>
    <t>2025 Goal</t>
  </si>
  <si>
    <t>Basswood</t>
  </si>
  <si>
    <t>New % - YTD</t>
  </si>
  <si>
    <t>Renewed % - YTD</t>
  </si>
  <si>
    <t>Spring Retention %</t>
  </si>
  <si>
    <t>Change (from EB Prev YTD)</t>
  </si>
  <si>
    <t>Change % (from EB Prev YTD)</t>
  </si>
  <si>
    <t>New Troop02577</t>
  </si>
  <si>
    <t>New Troop02712</t>
  </si>
  <si>
    <t>New Troops</t>
  </si>
  <si>
    <t>Larson El</t>
  </si>
  <si>
    <t>75050-2011</t>
  </si>
  <si>
    <t>0015A00002RZtveQAD</t>
  </si>
  <si>
    <t>Mary Martin Elementary</t>
  </si>
  <si>
    <t>Pope El</t>
  </si>
  <si>
    <t>76012-2999</t>
  </si>
  <si>
    <t>0015A00002RZY0WQAX</t>
  </si>
  <si>
    <t>Roark El</t>
  </si>
  <si>
    <t>76010-2299</t>
  </si>
  <si>
    <t>0015A00002Ra6cyQAB</t>
  </si>
  <si>
    <t>Roquemore El</t>
  </si>
  <si>
    <t>76011-3219</t>
  </si>
  <si>
    <t>0015A00002Ra4ZcQAJ</t>
  </si>
  <si>
    <t>Sherrod El</t>
  </si>
  <si>
    <t>76006-3606</t>
  </si>
  <si>
    <t>0015A00002Ra1kIQAR</t>
  </si>
  <si>
    <t>South Davis El</t>
  </si>
  <si>
    <t>76013-5011</t>
  </si>
  <si>
    <t>0015A00002RZdgxQAD</t>
  </si>
  <si>
    <t>Speer El</t>
  </si>
  <si>
    <t>76012-4785</t>
  </si>
  <si>
    <t>Swift El</t>
  </si>
  <si>
    <t>76013-2395</t>
  </si>
  <si>
    <t>0015A00002Ra6NBQAZ</t>
  </si>
  <si>
    <t>Thornton El</t>
  </si>
  <si>
    <t>76010-4896</t>
  </si>
  <si>
    <t>76011</t>
  </si>
  <si>
    <t>Viridian El</t>
  </si>
  <si>
    <t>76005</t>
  </si>
  <si>
    <t>76011-5599</t>
  </si>
  <si>
    <t>0015A00002RZvEiQAL</t>
  </si>
  <si>
    <t>William B. Travis World Language Academy</t>
  </si>
  <si>
    <t>0015A00002RZpExQAL</t>
  </si>
  <si>
    <t>Wimbish El</t>
  </si>
  <si>
    <t>76012-3193</t>
  </si>
  <si>
    <t>Staff/Board</t>
  </si>
  <si>
    <t>Lake Country Elementary School</t>
  </si>
  <si>
    <t>76092-9406</t>
  </si>
  <si>
    <t>0016e00002nU1kvAAC</t>
  </si>
  <si>
    <t>New Troop04863</t>
  </si>
  <si>
    <t>0015A00002RZzKVQA1</t>
  </si>
  <si>
    <t>Borger H S</t>
  </si>
  <si>
    <t>Centennial EL</t>
  </si>
  <si>
    <t>Waverly Park EL</t>
  </si>
  <si>
    <t>0015A00002Ra5UOQAZ</t>
  </si>
  <si>
    <t>Samuel Beck EL</t>
  </si>
  <si>
    <t>Windsor EL</t>
  </si>
  <si>
    <t>0015A00002RZyu1QAD</t>
  </si>
  <si>
    <t>North Ridge Middle</t>
  </si>
  <si>
    <t>0015A00002Ra3BsQAJ</t>
  </si>
  <si>
    <t>Our Lady Of The Holy Souls</t>
  </si>
  <si>
    <t>Curtis EL</t>
  </si>
  <si>
    <t>Cooke EL</t>
  </si>
  <si>
    <t>0015A00002RZq4nQAD</t>
  </si>
  <si>
    <t>Gateway Elementary</t>
  </si>
  <si>
    <t>0015A00002RZz34QAD</t>
  </si>
  <si>
    <t>Texas Virtual Academy At Hallsville</t>
  </si>
  <si>
    <t>0015A00002RZyUSQA1</t>
  </si>
  <si>
    <t>Carroll Senior H S</t>
  </si>
  <si>
    <t>0015A00002RZmOAQA1</t>
  </si>
  <si>
    <t>Eastern Hills H S</t>
  </si>
  <si>
    <t>0015A00002RZoxAQAT</t>
  </si>
  <si>
    <t>St Peter The Apostle School</t>
  </si>
  <si>
    <t>0015A00002RZyqMQAT</t>
  </si>
  <si>
    <t>Bushland H S</t>
  </si>
  <si>
    <t>0015A00002RZnt6QAD</t>
  </si>
  <si>
    <t>New Troop02755</t>
  </si>
  <si>
    <t>Salesforce ID (School)</t>
  </si>
  <si>
    <t>0015A00002RZcqsQAD</t>
  </si>
  <si>
    <t>Holy Cross Catholic Academy</t>
  </si>
  <si>
    <t>Sudan EL</t>
  </si>
  <si>
    <t>% to Goal</t>
  </si>
  <si>
    <t>New Adult</t>
  </si>
  <si>
    <t xml:space="preserve"> New Girl</t>
  </si>
  <si>
    <t xml:space="preserve"> New Girl </t>
  </si>
  <si>
    <t xml:space="preserve">New Adult </t>
  </si>
  <si>
    <t>New Troop04870</t>
  </si>
  <si>
    <t>Junior</t>
  </si>
  <si>
    <t>New Troop01179</t>
  </si>
  <si>
    <t>0015A00002RZzI5QAL</t>
  </si>
  <si>
    <t>Brewer Middle</t>
  </si>
  <si>
    <t>0015A00002RZpvSQAT</t>
  </si>
  <si>
    <t>Weatherford EL</t>
  </si>
  <si>
    <t>0015A00002RZnFNQA1</t>
  </si>
  <si>
    <t>Springtown H S</t>
  </si>
  <si>
    <t>No SU</t>
  </si>
  <si>
    <t>Annetta EL</t>
  </si>
  <si>
    <t>Alcorta EL</t>
  </si>
  <si>
    <t>Lubbock-cooper Laura Bush Middle</t>
  </si>
  <si>
    <t>Stem Academy At Enis EL</t>
  </si>
  <si>
    <t>Stafford EL</t>
  </si>
  <si>
    <t>Emma Roberson Early Learning Academy</t>
  </si>
  <si>
    <t>Purcell EL</t>
  </si>
  <si>
    <t>Carmona-harrison EL</t>
  </si>
  <si>
    <t>Trinity Leadership</t>
  </si>
  <si>
    <t>West Plains J H</t>
  </si>
  <si>
    <t>Bluff Dale</t>
  </si>
  <si>
    <t>New</t>
  </si>
  <si>
    <t>Renew</t>
  </si>
  <si>
    <t>Su593</t>
  </si>
  <si>
    <t>New Troop03324</t>
  </si>
  <si>
    <t>Troop09500 YES</t>
  </si>
  <si>
    <t>Troop09699 YES</t>
  </si>
  <si>
    <t>Troop09502 YES</t>
  </si>
  <si>
    <t>Troop09696 YES</t>
  </si>
  <si>
    <t>Troop09674 YES</t>
  </si>
  <si>
    <t>Troop09501 YES</t>
  </si>
  <si>
    <t>Troop09697 YES</t>
  </si>
  <si>
    <t>Springtown EL</t>
  </si>
  <si>
    <t>Post EL</t>
  </si>
  <si>
    <t>Balko ES</t>
  </si>
  <si>
    <t>0015A00002RZwzPQAT</t>
  </si>
  <si>
    <t>Decatur H S</t>
  </si>
  <si>
    <t>Jacksboro EL</t>
  </si>
  <si>
    <t>Judy Miller EL</t>
  </si>
  <si>
    <t>Green Valley EL</t>
  </si>
  <si>
    <t>Mesa Verde EL</t>
  </si>
  <si>
    <t>Webb EL</t>
  </si>
  <si>
    <t>Emerson EL</t>
  </si>
  <si>
    <t>Iltexas Woodhaven EL</t>
  </si>
  <si>
    <t>0015A00002Ra5yvQAB</t>
  </si>
  <si>
    <t>Iltexas Grand Prairie Middle</t>
  </si>
  <si>
    <t>0015A00002RZeIjQAL</t>
  </si>
  <si>
    <t>Chisholm Trail Middle</t>
  </si>
  <si>
    <t>Aikman EL</t>
  </si>
  <si>
    <t>Keene EL</t>
  </si>
  <si>
    <t>0015A00002RZpfNQAT</t>
  </si>
  <si>
    <t>0015A00002RZV0wQAH</t>
  </si>
  <si>
    <t>Poolville J H</t>
  </si>
  <si>
    <t>0016e00003GZy0yAAD</t>
  </si>
  <si>
    <t>IDEA Southeast</t>
  </si>
  <si>
    <t>0015A00002RZyCuQAL</t>
  </si>
  <si>
    <t>Callisburg H S</t>
  </si>
  <si>
    <t>0015A00002Ra7aJQAR</t>
  </si>
  <si>
    <t>Tannahill Int</t>
  </si>
  <si>
    <t>Hillsboro EL</t>
  </si>
  <si>
    <t>0015A00002RZcRkQAL</t>
  </si>
  <si>
    <t>Mccarroll Middle</t>
  </si>
  <si>
    <t>0015A00002RZWoHQAX</t>
  </si>
  <si>
    <t>0015A00002RZdZOQA1</t>
  </si>
  <si>
    <t>Clack Middle</t>
  </si>
  <si>
    <t>0015A00002RZrrWQAT</t>
  </si>
  <si>
    <t>Helbing EL</t>
  </si>
  <si>
    <t>0015A00002RZe1IQAT</t>
  </si>
  <si>
    <t>Memphis Middle</t>
  </si>
  <si>
    <t>0015A00002RZsHJQA1</t>
  </si>
  <si>
    <t>Harvest Christian School</t>
  </si>
  <si>
    <t>0015A00002RZd7uQAD</t>
  </si>
  <si>
    <t>DUPLICATE DO NOT USE Hill School</t>
  </si>
  <si>
    <t>0015A00002RZjqdQAD</t>
  </si>
  <si>
    <t>James Coble Middle</t>
  </si>
  <si>
    <t>James F Delaney EL</t>
  </si>
  <si>
    <t>0015A00002Ra67wQAB</t>
  </si>
  <si>
    <t>Texhoma EL</t>
  </si>
  <si>
    <t>0015A00002Ra5AdQAJ</t>
  </si>
  <si>
    <t>Uplift Hampton Preparatory Pri</t>
  </si>
  <si>
    <t>0015A00002RZoL1QAL</t>
  </si>
  <si>
    <t>Balko HS</t>
  </si>
  <si>
    <t>0015A00002RZntwQAD</t>
  </si>
  <si>
    <t>Azle J H South</t>
  </si>
  <si>
    <t>L A Gililland EL</t>
  </si>
  <si>
    <t>0015A00002RZzQCQA1</t>
  </si>
  <si>
    <t>Bridgeport H S</t>
  </si>
  <si>
    <t>Fort Worth Academy Of Fine Arts EL</t>
  </si>
  <si>
    <t>0015A00002RZq6vQAD</t>
  </si>
  <si>
    <t>Hamlet EL</t>
  </si>
  <si>
    <t>0015A00002Ra0asQAB</t>
  </si>
  <si>
    <t>James M Steele Early College H S</t>
  </si>
  <si>
    <t>Eastridge EL</t>
  </si>
  <si>
    <t>0015A00002Ra0WHQAZ</t>
  </si>
  <si>
    <t>Cooper H S</t>
  </si>
  <si>
    <t>0015A00002RZZJjQAP</t>
  </si>
  <si>
    <t>Boyd H S</t>
  </si>
  <si>
    <t>J A Hargrave EL</t>
  </si>
  <si>
    <t>0015A00002RZx6GQAT</t>
  </si>
  <si>
    <t>West Texas Secondary School</t>
  </si>
  <si>
    <t>0015A00002RZz3CQAT</t>
  </si>
  <si>
    <t>Arlington Collegiate H S</t>
  </si>
  <si>
    <t>0015A00002RZwNgQAL</t>
  </si>
  <si>
    <t>Lubbock-cooper H S</t>
  </si>
  <si>
    <t>Coleman EL</t>
  </si>
  <si>
    <t>0015A00002RZX08QAH</t>
  </si>
  <si>
    <t>Irving Elementary</t>
  </si>
  <si>
    <t>0015A00002RZYB9QAP</t>
  </si>
  <si>
    <t>Guymon Junior High School</t>
  </si>
  <si>
    <t>0015A00002RZVQnQAP</t>
  </si>
  <si>
    <t>Diamond Hill-jarvis H S</t>
  </si>
  <si>
    <t>San Jacinto EL</t>
  </si>
  <si>
    <t>0015A00002RZys9QAD</t>
  </si>
  <si>
    <t>West Handley EL</t>
  </si>
  <si>
    <t>0015A00002RZp35QAD</t>
  </si>
  <si>
    <t>Lorenzo De Zavala Middle</t>
  </si>
  <si>
    <t>Crow Leadership Academy</t>
  </si>
  <si>
    <t>0015A00002Ra60cQAB</t>
  </si>
  <si>
    <t>Im Terrell Academy For Stem And Vpa</t>
  </si>
  <si>
    <t>0015A00002Ra4XqQAJ</t>
  </si>
  <si>
    <t>The Novus Academy</t>
  </si>
  <si>
    <t>0015A00002RZukXQAT</t>
  </si>
  <si>
    <t>Lockney J H</t>
  </si>
  <si>
    <t>0015A00002Ra5AkQAJ</t>
  </si>
  <si>
    <t>0015A00002RZV0vQAH</t>
  </si>
  <si>
    <t>Poolville H S</t>
  </si>
  <si>
    <t>Bruce Shulkey EL</t>
  </si>
  <si>
    <t>0015A00002RZnFPQA1</t>
  </si>
  <si>
    <t>Springtown Middle</t>
  </si>
  <si>
    <t>Highland EL</t>
  </si>
  <si>
    <t>Clyde EL</t>
  </si>
  <si>
    <t>0015A00002RZyqNQAT</t>
  </si>
  <si>
    <t>Bushland J H</t>
  </si>
  <si>
    <t>0015A00002Ra5M3QAJ</t>
  </si>
  <si>
    <t>Iltexas North Richland Hills Middle</t>
  </si>
  <si>
    <t>Alvord EL</t>
  </si>
  <si>
    <t>0015A00002RZyqyQAD</t>
  </si>
  <si>
    <t>Wayside ES</t>
  </si>
  <si>
    <t>0015A00002RZafZQAT</t>
  </si>
  <si>
    <t>Sagamore Hill EL</t>
  </si>
  <si>
    <t>0015A00002RZq2IQAT</t>
  </si>
  <si>
    <t>Hale EL</t>
  </si>
  <si>
    <t>0016e000039wCFzAAM</t>
  </si>
  <si>
    <t>Martin Grady ISD Co</t>
  </si>
  <si>
    <t>Anna May Daulton EL</t>
  </si>
  <si>
    <t>Annette Perry EL</t>
  </si>
  <si>
    <t>Ortiz EL</t>
  </si>
  <si>
    <t>0015A00002Ra58IQAR</t>
  </si>
  <si>
    <t>Slaton Middle</t>
  </si>
  <si>
    <t>Eula EL</t>
  </si>
  <si>
    <t>0015A00002RZyOzQAL</t>
  </si>
  <si>
    <t>Dos Caminos Elementary</t>
  </si>
  <si>
    <t>Morningside EL</t>
  </si>
  <si>
    <t>0015A00002RZdZ4QAL</t>
  </si>
  <si>
    <t>Jerry Knight STEM Academy</t>
  </si>
  <si>
    <t>0015A00002RZWI8QAP</t>
  </si>
  <si>
    <t>Iowa Park H S</t>
  </si>
  <si>
    <t>0015A00002RZxaCQAT</t>
  </si>
  <si>
    <t>Frenship Middle</t>
  </si>
  <si>
    <t>0015A00002RZvF5QAL</t>
  </si>
  <si>
    <t>Bowie 6th Grade Campus</t>
  </si>
  <si>
    <t>0015A00002RZvqaQAD</t>
  </si>
  <si>
    <t>Watauga Middle</t>
  </si>
  <si>
    <t>0015A00002Ra6yxQAB</t>
  </si>
  <si>
    <t>Trimble Technical H S</t>
  </si>
  <si>
    <t>0015A00002RZy9QQAT</t>
  </si>
  <si>
    <t>A V Cato EL</t>
  </si>
  <si>
    <t>0015A00002RZzwqQAD</t>
  </si>
  <si>
    <t>Dan Powell Early Learning Academy</t>
  </si>
  <si>
    <t>0015A00002Ra3waQAB</t>
  </si>
  <si>
    <t>Redding (Louis L.) Middle School</t>
  </si>
  <si>
    <t>0016e00002vOEBgAAO</t>
  </si>
  <si>
    <t>Uplift Crescendo Preparatory Pri</t>
  </si>
  <si>
    <t>0015A00002RZb7nQAD</t>
  </si>
  <si>
    <t>Aurora Elementary</t>
  </si>
  <si>
    <t>0015A00002RZkuWQAT</t>
  </si>
  <si>
    <t>Hawley Middle</t>
  </si>
  <si>
    <t>0015A00002Ra6zlQAB</t>
  </si>
  <si>
    <t>Trinity Christian Academy</t>
  </si>
  <si>
    <t>0015A00002RZl2vQAD</t>
  </si>
  <si>
    <t>Arlington Heights H S</t>
  </si>
  <si>
    <t>Swift EL</t>
  </si>
  <si>
    <t>0015A00002RZmhQQAT</t>
  </si>
  <si>
    <t>Godley Middle</t>
  </si>
  <si>
    <t>0015A00002RZeU0QAL</t>
  </si>
  <si>
    <t>Bishop Dunne Catholic School</t>
  </si>
  <si>
    <t>0015A00002RZonAQAT</t>
  </si>
  <si>
    <t>Badger Clark Elementary - 05</t>
  </si>
  <si>
    <t>0015A00002Ra0pfQAB</t>
  </si>
  <si>
    <t>Paradise Int</t>
  </si>
  <si>
    <t>0015A00002Ra1U0QAJ</t>
  </si>
  <si>
    <t>Johnny N Allen-6th Grade Campus</t>
  </si>
  <si>
    <t>Out of council and CPD</t>
  </si>
  <si>
    <t>Out of Council</t>
  </si>
  <si>
    <t>SU592</t>
  </si>
  <si>
    <t>New Troop05002 Next Steps</t>
  </si>
  <si>
    <t>2025 Members as of 9/19/2024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</si>
</sst>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0.0%"/>
    <numFmt numFmtId="166" formatCode="_(* #,##0_);_(* \(#,##0\);_(* &quot;-&quot;??_);_(@_)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9"/>
      <name val="Calibri"/>
      <family val="2"/>
    </font>
    <font>
      <sz val="8"/>
      <name val="Aptos Narrow"/>
      <family val="2"/>
      <scheme val="minor"/>
    </font>
    <font>
      <sz val="12"/>
      <name val="Calibri"/>
      <family val="2"/>
    </font>
    <font>
      <sz val="9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16" applyNumberFormat="0" applyAlignment="0" applyProtection="0"/>
    <xf numFmtId="0" fontId="25" fillId="16" borderId="17" applyNumberFormat="0" applyAlignment="0" applyProtection="0"/>
    <xf numFmtId="0" fontId="26" fillId="16" borderId="16" applyNumberFormat="0" applyAlignment="0" applyProtection="0"/>
    <xf numFmtId="0" fontId="27" fillId="0" borderId="18" applyNumberFormat="0" applyFill="0" applyAlignment="0" applyProtection="0"/>
    <xf numFmtId="0" fontId="28" fillId="17" borderId="19" applyNumberFormat="0" applyAlignment="0" applyProtection="0"/>
    <xf numFmtId="0" fontId="29" fillId="0" borderId="0" applyNumberFormat="0" applyFill="0" applyBorder="0" applyAlignment="0" applyProtection="0"/>
    <xf numFmtId="0" fontId="1" fillId="18" borderId="20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102">
    <xf numFmtId="0" fontId="0" fillId="0" borderId="0" xfId="0"/>
    <xf numFmtId="0" fontId="0" fillId="2" borderId="1" xfId="0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165" fontId="0" fillId="0" borderId="1" xfId="2" applyNumberFormat="1" applyFont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10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horizontal="center" wrapText="1"/>
    </xf>
    <xf numFmtId="14" fontId="2" fillId="5" borderId="1" xfId="0" applyNumberFormat="1" applyFont="1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10" fillId="0" borderId="5" xfId="4" applyFont="1" applyBorder="1" applyAlignment="1">
      <alignment horizontal="center" vertical="center"/>
    </xf>
    <xf numFmtId="1" fontId="11" fillId="0" borderId="0" xfId="0" applyNumberFormat="1" applyFont="1"/>
    <xf numFmtId="0" fontId="0" fillId="8" borderId="0" xfId="0" applyFill="1"/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7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12" fillId="0" borderId="0" xfId="0" applyFont="1" applyAlignment="1">
      <alignment wrapText="1"/>
    </xf>
    <xf numFmtId="164" fontId="2" fillId="2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2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5" fontId="1" fillId="0" borderId="1" xfId="2" applyNumberFormat="1" applyFont="1" applyBorder="1" applyAlignment="1">
      <alignment wrapText="1"/>
    </xf>
    <xf numFmtId="0" fontId="3" fillId="9" borderId="1" xfId="3" applyFont="1" applyFill="1" applyBorder="1" applyAlignment="1">
      <alignment horizontal="center" vertical="center" wrapText="1"/>
    </xf>
    <xf numFmtId="49" fontId="4" fillId="9" borderId="1" xfId="3" applyNumberFormat="1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1" fillId="9" borderId="1" xfId="3" applyFill="1" applyBorder="1" applyAlignment="1">
      <alignment wrapText="1"/>
    </xf>
    <xf numFmtId="0" fontId="0" fillId="9" borderId="1" xfId="3" applyFont="1" applyFill="1" applyBorder="1" applyAlignment="1">
      <alignment wrapText="1"/>
    </xf>
    <xf numFmtId="165" fontId="0" fillId="9" borderId="1" xfId="3" applyNumberFormat="1" applyFont="1" applyFill="1" applyBorder="1" applyAlignment="1">
      <alignment wrapText="1"/>
    </xf>
    <xf numFmtId="0" fontId="1" fillId="0" borderId="1" xfId="3" applyBorder="1" applyAlignment="1">
      <alignment horizontal="center" wrapText="1"/>
    </xf>
    <xf numFmtId="0" fontId="0" fillId="0" borderId="1" xfId="3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1" fillId="4" borderId="1" xfId="3" applyFill="1" applyBorder="1" applyAlignment="1">
      <alignment wrapText="1"/>
    </xf>
    <xf numFmtId="0" fontId="0" fillId="4" borderId="1" xfId="3" applyFont="1" applyFill="1" applyBorder="1" applyAlignment="1">
      <alignment wrapText="1"/>
    </xf>
    <xf numFmtId="165" fontId="0" fillId="4" borderId="1" xfId="3" applyNumberFormat="1" applyFont="1" applyFill="1" applyBorder="1" applyAlignment="1">
      <alignment wrapText="1"/>
    </xf>
    <xf numFmtId="0" fontId="12" fillId="0" borderId="1" xfId="3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3" fillId="4" borderId="1" xfId="3" applyFont="1" applyFill="1" applyBorder="1" applyAlignment="1">
      <alignment horizontal="left" vertical="center" wrapText="1"/>
    </xf>
    <xf numFmtId="0" fontId="1" fillId="0" borderId="1" xfId="3" applyBorder="1" applyAlignment="1">
      <alignment horizontal="left" wrapText="1"/>
    </xf>
    <xf numFmtId="0" fontId="15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wrapText="1"/>
    </xf>
    <xf numFmtId="0" fontId="1" fillId="0" borderId="1" xfId="3" applyBorder="1" applyAlignment="1">
      <alignment wrapText="1"/>
    </xf>
    <xf numFmtId="0" fontId="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49" fontId="1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1" fontId="11" fillId="0" borderId="0" xfId="0" applyNumberFormat="1" applyFont="1" applyAlignment="1">
      <alignment wrapText="1"/>
    </xf>
    <xf numFmtId="0" fontId="0" fillId="8" borderId="0" xfId="0" applyFill="1" applyAlignment="1">
      <alignment wrapText="1"/>
    </xf>
    <xf numFmtId="0" fontId="8" fillId="0" borderId="1" xfId="0" applyFont="1" applyBorder="1" applyAlignment="1">
      <alignment horizontal="center" wrapText="1"/>
    </xf>
    <xf numFmtId="14" fontId="1" fillId="4" borderId="1" xfId="3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14" fontId="1" fillId="9" borderId="1" xfId="3" applyNumberForma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wrapText="1"/>
    </xf>
    <xf numFmtId="0" fontId="1" fillId="8" borderId="1" xfId="3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166" fontId="0" fillId="0" borderId="0" xfId="1" applyNumberFormat="1" applyFont="1"/>
    <xf numFmtId="0" fontId="6" fillId="0" borderId="0" xfId="0" applyFont="1" applyAlignment="1">
      <alignment horizontal="center" wrapText="1"/>
    </xf>
    <xf numFmtId="9" fontId="0" fillId="0" borderId="1" xfId="2" applyFont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2" fillId="0" borderId="0" xfId="0" applyFont="1" applyAlignment="1">
      <alignment wrapText="1"/>
    </xf>
    <xf numFmtId="165" fontId="0" fillId="0" borderId="0" xfId="2" applyNumberFormat="1" applyFont="1" applyAlignment="1">
      <alignment wrapText="1"/>
    </xf>
    <xf numFmtId="165" fontId="0" fillId="10" borderId="1" xfId="2" applyNumberFormat="1" applyFont="1" applyFill="1" applyBorder="1" applyAlignment="1">
      <alignment wrapText="1"/>
    </xf>
    <xf numFmtId="166" fontId="0" fillId="0" borderId="6" xfId="1" applyNumberFormat="1" applyFont="1" applyBorder="1" applyAlignment="1">
      <alignment wrapText="1"/>
    </xf>
    <xf numFmtId="14" fontId="0" fillId="0" borderId="0" xfId="0" applyNumberFormat="1"/>
    <xf numFmtId="9" fontId="0" fillId="0" borderId="0" xfId="2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201FE162-22DB-430B-AAA4-747BDC4AE498}"/>
    <cellStyle name="Normal 4" xfId="4" xr:uid="{2CEF612C-D753-4034-B6B1-AD2A4CE48F27}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35AE-A91F-40AB-99D0-44A94567378B}">
  <dimension ref="A1:Y127"/>
  <sheetViews>
    <sheetView tabSelected="1" zoomScaleNormal="100" workbookViewId="0">
      <pane ySplit="2" topLeftCell="A3" activePane="bottomLeft" state="frozen"/>
      <selection activeCell="C11" sqref="C11"/>
      <selection pane="bottomLeft" activeCell="Y2" sqref="Y2"/>
    </sheetView>
  </sheetViews>
  <sheetFormatPr defaultColWidth="9.109375" defaultRowHeight="46.95" customHeight="1" x14ac:dyDescent="0.3"/>
  <cols>
    <col min="1" max="1" width="10" style="7" customWidth="1"/>
    <col min="2" max="2" width="9.88671875" style="7" customWidth="1"/>
    <col min="3" max="3" width="6.33203125" style="7" customWidth="1"/>
    <col min="4" max="4" width="5.44140625" style="7" customWidth="1"/>
    <col min="5" max="5" width="6.88671875" style="7" customWidth="1"/>
    <col min="6" max="6" width="7.109375" style="7" bestFit="1" customWidth="1"/>
    <col min="7" max="7" width="2.33203125" style="7" customWidth="1"/>
    <col min="8" max="8" width="10.88671875" style="7" customWidth="1"/>
    <col min="9" max="9" width="6" style="7" customWidth="1"/>
    <col min="10" max="10" width="6.109375" style="7" customWidth="1"/>
    <col min="11" max="12" width="6.5546875" style="7" customWidth="1"/>
    <col min="13" max="13" width="8.109375" style="7" customWidth="1"/>
    <col min="14" max="15" width="6.33203125" style="7" customWidth="1"/>
    <col min="16" max="16" width="8.5546875" style="7" customWidth="1"/>
    <col min="17" max="18" width="6.6640625" style="7" customWidth="1"/>
    <col min="19" max="20" width="1.6640625" style="7" customWidth="1"/>
    <col min="21" max="22" width="8.33203125" style="7" customWidth="1"/>
    <col min="23" max="24" width="7.109375" style="7" customWidth="1"/>
    <col min="25" max="25" width="27.88671875" style="7" customWidth="1"/>
    <col min="26" max="16384" width="9.109375" style="7"/>
  </cols>
  <sheetData>
    <row r="1" spans="1:25" ht="17.399999999999999" customHeight="1" x14ac:dyDescent="0.35">
      <c r="B1" s="94" t="s">
        <v>58</v>
      </c>
      <c r="C1" s="93"/>
      <c r="D1" s="93"/>
      <c r="E1" s="93"/>
      <c r="F1" s="83"/>
      <c r="H1" s="94" t="s">
        <v>57</v>
      </c>
      <c r="I1" s="93"/>
      <c r="J1" s="93"/>
      <c r="K1" s="93"/>
      <c r="L1" s="83"/>
      <c r="N1" s="95" t="s">
        <v>2442</v>
      </c>
      <c r="O1" s="95"/>
      <c r="P1" s="95"/>
      <c r="Q1" s="95"/>
      <c r="R1" s="17"/>
      <c r="S1" s="17"/>
      <c r="T1" s="17"/>
      <c r="U1" s="93" t="s">
        <v>3476</v>
      </c>
      <c r="V1" s="93"/>
      <c r="W1" s="93"/>
      <c r="X1" s="83"/>
      <c r="Y1" s="13" t="s">
        <v>3749</v>
      </c>
    </row>
    <row r="2" spans="1:25" ht="69.75" customHeight="1" x14ac:dyDescent="0.3">
      <c r="A2" s="7" t="s">
        <v>3466</v>
      </c>
      <c r="B2" s="2" t="str">
        <f>Y1</f>
        <v>2025 Members as of 9/19/2024</v>
      </c>
      <c r="C2" s="1" t="s">
        <v>0</v>
      </c>
      <c r="D2" s="1" t="s">
        <v>3467</v>
      </c>
      <c r="E2" s="10" t="s">
        <v>61</v>
      </c>
      <c r="F2" s="10" t="s">
        <v>3548</v>
      </c>
      <c r="H2" s="2" t="str">
        <f>Y1</f>
        <v>2025 Members as of 9/19/2024</v>
      </c>
      <c r="I2" s="1" t="s">
        <v>0</v>
      </c>
      <c r="J2" s="1" t="s">
        <v>3467</v>
      </c>
      <c r="K2" s="10" t="s">
        <v>61</v>
      </c>
      <c r="L2" s="10" t="s">
        <v>3548</v>
      </c>
      <c r="N2" s="16" t="s">
        <v>2440</v>
      </c>
      <c r="O2" s="1" t="s">
        <v>0</v>
      </c>
      <c r="P2" s="16" t="s">
        <v>2439</v>
      </c>
      <c r="Q2" s="16" t="s">
        <v>61</v>
      </c>
      <c r="R2" s="16" t="s">
        <v>3548</v>
      </c>
      <c r="S2" s="26"/>
      <c r="U2" s="9" t="s">
        <v>55</v>
      </c>
      <c r="V2" s="3" t="s">
        <v>63</v>
      </c>
      <c r="W2" s="10" t="s">
        <v>61</v>
      </c>
      <c r="X2" s="10" t="s">
        <v>3548</v>
      </c>
    </row>
    <row r="3" spans="1:25" ht="19.2" customHeight="1" x14ac:dyDescent="0.3">
      <c r="A3" s="21" t="s">
        <v>93</v>
      </c>
      <c r="B3" s="4">
        <f>'Su201'!B3</f>
        <v>70</v>
      </c>
      <c r="C3" s="4">
        <f>'Su201'!C3</f>
        <v>63</v>
      </c>
      <c r="D3" s="4">
        <f>'Su201'!D3</f>
        <v>522</v>
      </c>
      <c r="E3" s="4">
        <f>'Su201'!E3</f>
        <v>452</v>
      </c>
      <c r="F3" s="84">
        <f>IFERROR(B3/D3,0)</f>
        <v>0.13409961685823754</v>
      </c>
      <c r="H3" s="21">
        <f>'Su201'!H3</f>
        <v>349</v>
      </c>
      <c r="I3" s="21">
        <f>'Su201'!I3</f>
        <v>329</v>
      </c>
      <c r="J3" s="21">
        <f>'Su201'!J3</f>
        <v>359</v>
      </c>
      <c r="K3" s="21">
        <f>'Su201'!K3</f>
        <v>10</v>
      </c>
      <c r="L3" s="84">
        <f>IFERROR(H3/J3,0)</f>
        <v>0.97214484679665736</v>
      </c>
      <c r="N3" s="21">
        <f>B3+H3</f>
        <v>419</v>
      </c>
      <c r="O3" s="4">
        <f>C3+I3</f>
        <v>392</v>
      </c>
      <c r="P3" s="21">
        <f>'Su201'!P3</f>
        <v>881</v>
      </c>
      <c r="Q3" s="21">
        <f>'Su201'!Q3</f>
        <v>462</v>
      </c>
      <c r="R3" s="84">
        <f>IFERROR(N3/P3,0)</f>
        <v>0.47559591373439275</v>
      </c>
      <c r="S3" s="25"/>
      <c r="U3" s="21">
        <f>'Su201'!B11</f>
        <v>4</v>
      </c>
      <c r="V3" s="21">
        <f>'Su201'!C11</f>
        <v>14</v>
      </c>
      <c r="W3" s="21">
        <f>'Su201'!D11</f>
        <v>10</v>
      </c>
      <c r="X3" s="84">
        <f>IFERROR(U3/V3,0)</f>
        <v>0.2857142857142857</v>
      </c>
    </row>
    <row r="4" spans="1:25" ht="19.2" customHeight="1" x14ac:dyDescent="0.3">
      <c r="A4" s="21" t="s">
        <v>94</v>
      </c>
      <c r="B4" s="21">
        <f>'Su204'!B3</f>
        <v>15</v>
      </c>
      <c r="C4" s="21">
        <f>'Su204'!C3</f>
        <v>24</v>
      </c>
      <c r="D4" s="21">
        <f>'Su204'!D3</f>
        <v>292</v>
      </c>
      <c r="E4" s="21">
        <f>'Su204'!E3</f>
        <v>277</v>
      </c>
      <c r="F4" s="84">
        <f t="shared" ref="F4:F36" si="0">IFERROR(B4/D4,0)</f>
        <v>5.1369863013698627E-2</v>
      </c>
      <c r="H4" s="21">
        <f>'Su204'!H3</f>
        <v>218</v>
      </c>
      <c r="I4" s="21">
        <f>'Su204'!I3</f>
        <v>223</v>
      </c>
      <c r="J4" s="21">
        <f>'Su204'!J3</f>
        <v>236</v>
      </c>
      <c r="K4" s="21">
        <f>'Su204'!K3</f>
        <v>18</v>
      </c>
      <c r="L4" s="84">
        <f t="shared" ref="L4:L37" si="1">IFERROR(H4/J4,0)</f>
        <v>0.92372881355932202</v>
      </c>
      <c r="N4" s="21">
        <f t="shared" ref="N4:N37" si="2">B4+H4</f>
        <v>233</v>
      </c>
      <c r="O4" s="4">
        <f t="shared" ref="O4:O37" si="3">C4+I4</f>
        <v>247</v>
      </c>
      <c r="P4" s="21">
        <f>'Su204'!O3</f>
        <v>528</v>
      </c>
      <c r="Q4" s="21">
        <f>'Su204'!P3</f>
        <v>295</v>
      </c>
      <c r="R4" s="84">
        <f t="shared" ref="R4:R37" si="4">IFERROR(N4/P4,0)</f>
        <v>0.44128787878787878</v>
      </c>
      <c r="U4" s="21">
        <f>'Su204'!B11</f>
        <v>0</v>
      </c>
      <c r="V4" s="21">
        <f>'Su204'!C11</f>
        <v>13</v>
      </c>
      <c r="W4" s="21">
        <f>'Su204'!D11</f>
        <v>13</v>
      </c>
      <c r="X4" s="84">
        <f t="shared" ref="X4:X37" si="5">IFERROR(U4/V4,0)</f>
        <v>0</v>
      </c>
    </row>
    <row r="5" spans="1:25" ht="19.2" customHeight="1" x14ac:dyDescent="0.3">
      <c r="A5" s="21" t="s">
        <v>98</v>
      </c>
      <c r="B5" s="21">
        <f>'Su205'!B3</f>
        <v>38</v>
      </c>
      <c r="C5" s="21">
        <f>'Su205'!C3</f>
        <v>33</v>
      </c>
      <c r="D5" s="21">
        <f>'Su205'!D3</f>
        <v>477</v>
      </c>
      <c r="E5" s="21">
        <f>'Su205'!E3</f>
        <v>439</v>
      </c>
      <c r="F5" s="84">
        <f t="shared" si="0"/>
        <v>7.9664570230607967E-2</v>
      </c>
      <c r="H5" s="21">
        <f>'Su205'!H3</f>
        <v>274</v>
      </c>
      <c r="I5" s="21">
        <f>'Su205'!I3</f>
        <v>290</v>
      </c>
      <c r="J5" s="21">
        <f>'Su205'!J3</f>
        <v>321</v>
      </c>
      <c r="K5" s="21">
        <f>'Su205'!K3</f>
        <v>47</v>
      </c>
      <c r="L5" s="84">
        <f t="shared" si="1"/>
        <v>0.85358255451713394</v>
      </c>
      <c r="N5" s="21">
        <f t="shared" si="2"/>
        <v>312</v>
      </c>
      <c r="O5" s="4">
        <f t="shared" si="3"/>
        <v>323</v>
      </c>
      <c r="P5" s="21">
        <f>'Su205'!O3</f>
        <v>798</v>
      </c>
      <c r="Q5" s="21">
        <f>'Su205'!P3</f>
        <v>486</v>
      </c>
      <c r="R5" s="84">
        <f t="shared" si="4"/>
        <v>0.39097744360902253</v>
      </c>
      <c r="U5" s="21">
        <f>'Su205'!E11</f>
        <v>0</v>
      </c>
      <c r="V5" s="21">
        <f>'Su205'!B11</f>
        <v>0</v>
      </c>
      <c r="W5" s="90">
        <f>'Su205'!D11</f>
        <v>14</v>
      </c>
      <c r="X5" s="84">
        <f t="shared" si="5"/>
        <v>0</v>
      </c>
    </row>
    <row r="6" spans="1:25" ht="19.2" customHeight="1" x14ac:dyDescent="0.3">
      <c r="A6" s="21" t="s">
        <v>1</v>
      </c>
      <c r="B6" s="21">
        <f>'Su206'!B3</f>
        <v>17</v>
      </c>
      <c r="C6" s="21">
        <f>'Su206'!C3</f>
        <v>34</v>
      </c>
      <c r="D6" s="21">
        <f>'Su206'!D3</f>
        <v>170</v>
      </c>
      <c r="E6" s="21">
        <f>'Su206'!E3</f>
        <v>153</v>
      </c>
      <c r="F6" s="84">
        <f t="shared" si="0"/>
        <v>0.1</v>
      </c>
      <c r="H6" s="21">
        <f>'Su206'!H3</f>
        <v>143</v>
      </c>
      <c r="I6" s="21">
        <f>'Su206'!I3</f>
        <v>130</v>
      </c>
      <c r="J6" s="21">
        <f>'Su206'!J3</f>
        <v>142</v>
      </c>
      <c r="K6" s="21">
        <f>'Su206'!K3</f>
        <v>-1</v>
      </c>
      <c r="L6" s="84">
        <f t="shared" si="1"/>
        <v>1.0070422535211268</v>
      </c>
      <c r="N6" s="21">
        <f t="shared" si="2"/>
        <v>160</v>
      </c>
      <c r="O6" s="4">
        <f t="shared" si="3"/>
        <v>164</v>
      </c>
      <c r="P6" s="21">
        <f>'Su206'!O3</f>
        <v>312</v>
      </c>
      <c r="Q6" s="21">
        <f>'Su206'!P3</f>
        <v>152</v>
      </c>
      <c r="R6" s="84">
        <f t="shared" si="4"/>
        <v>0.51282051282051277</v>
      </c>
      <c r="U6" s="21">
        <f>'Su206'!B11</f>
        <v>0</v>
      </c>
      <c r="V6" s="21">
        <f>'Su206'!C11</f>
        <v>10</v>
      </c>
      <c r="W6" s="21">
        <f>'Su206'!D11</f>
        <v>10</v>
      </c>
      <c r="X6" s="84">
        <f t="shared" si="5"/>
        <v>0</v>
      </c>
    </row>
    <row r="7" spans="1:25" ht="19.2" customHeight="1" x14ac:dyDescent="0.3">
      <c r="A7" s="21" t="s">
        <v>53</v>
      </c>
      <c r="B7" s="21">
        <f>'Su211'!B3</f>
        <v>34</v>
      </c>
      <c r="C7" s="21">
        <f>'Su211'!C3</f>
        <v>27</v>
      </c>
      <c r="D7" s="21">
        <f>'Su211'!D3</f>
        <v>417</v>
      </c>
      <c r="E7" s="21">
        <f>'Su211'!E3</f>
        <v>383</v>
      </c>
      <c r="F7" s="84">
        <f t="shared" si="0"/>
        <v>8.1534772182254203E-2</v>
      </c>
      <c r="H7" s="21">
        <f>'Su211'!H3</f>
        <v>234</v>
      </c>
      <c r="I7" s="21">
        <f>'Su211'!I3</f>
        <v>253</v>
      </c>
      <c r="J7" s="21">
        <f>'Su211'!J3</f>
        <v>257</v>
      </c>
      <c r="K7" s="21">
        <f>'Su211'!K3</f>
        <v>23</v>
      </c>
      <c r="L7" s="84">
        <f t="shared" si="1"/>
        <v>0.91050583657587547</v>
      </c>
      <c r="N7" s="21">
        <f t="shared" si="2"/>
        <v>268</v>
      </c>
      <c r="O7" s="4">
        <f t="shared" si="3"/>
        <v>280</v>
      </c>
      <c r="P7" s="21">
        <f>'Su211'!O3</f>
        <v>674</v>
      </c>
      <c r="Q7" s="21">
        <f>'Su211'!P3</f>
        <v>406</v>
      </c>
      <c r="R7" s="84">
        <f t="shared" si="4"/>
        <v>0.39762611275964393</v>
      </c>
      <c r="U7" s="21">
        <f>'Su211'!B11</f>
        <v>0</v>
      </c>
      <c r="V7" s="21">
        <f>'Su211'!C11</f>
        <v>19</v>
      </c>
      <c r="W7" s="21">
        <f>'Su211'!D11</f>
        <v>19</v>
      </c>
      <c r="X7" s="84">
        <f t="shared" si="5"/>
        <v>0</v>
      </c>
    </row>
    <row r="8" spans="1:25" ht="19.2" customHeight="1" x14ac:dyDescent="0.3">
      <c r="A8" s="21" t="s">
        <v>110</v>
      </c>
      <c r="B8" s="21">
        <f>'Su213'!B3</f>
        <v>7</v>
      </c>
      <c r="C8" s="21">
        <f>'Su213'!C3</f>
        <v>30</v>
      </c>
      <c r="D8" s="21">
        <f>'Su213'!D3</f>
        <v>111</v>
      </c>
      <c r="E8" s="21">
        <f>'Su213'!E3</f>
        <v>104</v>
      </c>
      <c r="F8" s="84">
        <f t="shared" si="0"/>
        <v>6.3063063063063057E-2</v>
      </c>
      <c r="H8" s="21">
        <f>'Su213'!H3</f>
        <v>49</v>
      </c>
      <c r="I8" s="21">
        <f>'Su213'!I3</f>
        <v>53</v>
      </c>
      <c r="J8" s="21">
        <f>'Su213'!J3</f>
        <v>56</v>
      </c>
      <c r="K8" s="21">
        <f>'Su213'!K3</f>
        <v>7</v>
      </c>
      <c r="L8" s="84">
        <f t="shared" si="1"/>
        <v>0.875</v>
      </c>
      <c r="N8" s="21">
        <f t="shared" si="2"/>
        <v>56</v>
      </c>
      <c r="O8" s="4">
        <f t="shared" si="3"/>
        <v>83</v>
      </c>
      <c r="P8" s="21">
        <f>'Su213'!O3</f>
        <v>167</v>
      </c>
      <c r="Q8" s="21">
        <f>'Su213'!P3</f>
        <v>111</v>
      </c>
      <c r="R8" s="84">
        <f t="shared" si="4"/>
        <v>0.33532934131736525</v>
      </c>
      <c r="U8" s="21">
        <f>'Su213'!B11</f>
        <v>0</v>
      </c>
      <c r="V8" s="21">
        <f>'Su213'!C11</f>
        <v>5</v>
      </c>
      <c r="W8" s="21">
        <f>'Su213'!D11</f>
        <v>5</v>
      </c>
      <c r="X8" s="84">
        <f t="shared" si="5"/>
        <v>0</v>
      </c>
    </row>
    <row r="9" spans="1:25" ht="19.2" customHeight="1" x14ac:dyDescent="0.3">
      <c r="A9" s="21" t="s">
        <v>82</v>
      </c>
      <c r="B9" s="21">
        <f>'Su214'!B3</f>
        <v>15</v>
      </c>
      <c r="C9" s="21">
        <f>'Su214'!C3</f>
        <v>28</v>
      </c>
      <c r="D9" s="21">
        <f>'Su214'!D3</f>
        <v>302</v>
      </c>
      <c r="E9" s="21">
        <f>'Su214'!E3</f>
        <v>287</v>
      </c>
      <c r="F9" s="84">
        <f t="shared" si="0"/>
        <v>4.9668874172185427E-2</v>
      </c>
      <c r="H9" s="21">
        <f>'Su214'!H3</f>
        <v>124</v>
      </c>
      <c r="I9" s="21">
        <f>'Su214'!I3</f>
        <v>115</v>
      </c>
      <c r="J9" s="21">
        <f>'Su214'!J3</f>
        <v>116</v>
      </c>
      <c r="K9" s="21">
        <f>'Su214'!K3</f>
        <v>-8</v>
      </c>
      <c r="L9" s="84">
        <f t="shared" si="1"/>
        <v>1.0689655172413792</v>
      </c>
      <c r="N9" s="21">
        <f t="shared" si="2"/>
        <v>139</v>
      </c>
      <c r="O9" s="4">
        <f t="shared" si="3"/>
        <v>143</v>
      </c>
      <c r="P9" s="21">
        <f>'Su214'!O3</f>
        <v>418</v>
      </c>
      <c r="Q9" s="21">
        <f>'Su214'!P3</f>
        <v>279</v>
      </c>
      <c r="R9" s="84">
        <f t="shared" si="4"/>
        <v>0.33253588516746413</v>
      </c>
      <c r="U9" s="21">
        <f>'Su214'!B11</f>
        <v>0</v>
      </c>
      <c r="V9" s="21">
        <f>'Su214'!C11</f>
        <v>12</v>
      </c>
      <c r="W9" s="21">
        <f>'Su214'!D11</f>
        <v>12</v>
      </c>
      <c r="X9" s="84">
        <f t="shared" si="5"/>
        <v>0</v>
      </c>
    </row>
    <row r="10" spans="1:25" ht="19.2" customHeight="1" x14ac:dyDescent="0.3">
      <c r="A10" s="21" t="s">
        <v>120</v>
      </c>
      <c r="B10" s="21">
        <f>'Su215'!B3</f>
        <v>59</v>
      </c>
      <c r="C10" s="21">
        <f>'Su215'!C3</f>
        <v>77</v>
      </c>
      <c r="D10" s="21">
        <f>'Su215'!D3</f>
        <v>353</v>
      </c>
      <c r="E10" s="21">
        <f>'Su215'!E3</f>
        <v>294</v>
      </c>
      <c r="F10" s="84">
        <f t="shared" si="0"/>
        <v>0.16713881019830029</v>
      </c>
      <c r="H10" s="21">
        <f>'Su215'!H3</f>
        <v>273</v>
      </c>
      <c r="I10" s="21">
        <f>'Su215'!I3</f>
        <v>232</v>
      </c>
      <c r="J10" s="21">
        <f>'Su215'!J3</f>
        <v>354</v>
      </c>
      <c r="K10" s="21">
        <f>'Su215'!K3</f>
        <v>81</v>
      </c>
      <c r="L10" s="84">
        <f t="shared" si="1"/>
        <v>0.77118644067796616</v>
      </c>
      <c r="N10" s="21">
        <f t="shared" si="2"/>
        <v>332</v>
      </c>
      <c r="O10" s="4">
        <f t="shared" si="3"/>
        <v>309</v>
      </c>
      <c r="P10" s="21">
        <f>'Su215'!O3</f>
        <v>707</v>
      </c>
      <c r="Q10" s="21">
        <f>'Su215'!P3</f>
        <v>375</v>
      </c>
      <c r="R10" s="84">
        <f t="shared" si="4"/>
        <v>0.46958981612446959</v>
      </c>
      <c r="U10" s="21">
        <f>'Su215'!B11</f>
        <v>1</v>
      </c>
      <c r="V10" s="21">
        <f>'Su215'!C11</f>
        <v>13</v>
      </c>
      <c r="W10" s="21">
        <f>'Su215'!D11</f>
        <v>12</v>
      </c>
      <c r="X10" s="84">
        <f t="shared" si="5"/>
        <v>7.6923076923076927E-2</v>
      </c>
    </row>
    <row r="11" spans="1:25" ht="19.2" customHeight="1" x14ac:dyDescent="0.3">
      <c r="A11" s="21" t="s">
        <v>92</v>
      </c>
      <c r="B11" s="21">
        <f>'Su217'!B3</f>
        <v>41</v>
      </c>
      <c r="C11" s="21">
        <f>'Su217'!C3</f>
        <v>44</v>
      </c>
      <c r="D11" s="21">
        <f>'Su217'!D3</f>
        <v>369</v>
      </c>
      <c r="E11" s="21">
        <f>'Su217'!E3</f>
        <v>328</v>
      </c>
      <c r="F11" s="84">
        <f t="shared" si="0"/>
        <v>0.1111111111111111</v>
      </c>
      <c r="H11" s="21">
        <f>'Su217'!H3</f>
        <v>313</v>
      </c>
      <c r="I11" s="21">
        <f>'Su217'!I3</f>
        <v>306</v>
      </c>
      <c r="J11" s="21">
        <f>'Su217'!J3</f>
        <v>308</v>
      </c>
      <c r="K11" s="21">
        <f>'Su217'!K3</f>
        <v>-5</v>
      </c>
      <c r="L11" s="84">
        <f t="shared" si="1"/>
        <v>1.0162337662337662</v>
      </c>
      <c r="N11" s="21">
        <f t="shared" si="2"/>
        <v>354</v>
      </c>
      <c r="O11" s="4">
        <f t="shared" si="3"/>
        <v>350</v>
      </c>
      <c r="P11" s="21">
        <f>'Su217'!O3</f>
        <v>677</v>
      </c>
      <c r="Q11" s="21">
        <f>'Su217'!P3</f>
        <v>323</v>
      </c>
      <c r="R11" s="84">
        <f t="shared" si="4"/>
        <v>0.52289512555391437</v>
      </c>
      <c r="U11" s="21">
        <f>'Su217'!B11</f>
        <v>3</v>
      </c>
      <c r="V11" s="21">
        <f>'Su217'!C11</f>
        <v>13</v>
      </c>
      <c r="W11" s="21">
        <f>'Su217'!D11</f>
        <v>10</v>
      </c>
      <c r="X11" s="84">
        <f t="shared" si="5"/>
        <v>0.23076923076923078</v>
      </c>
    </row>
    <row r="12" spans="1:25" ht="19.2" customHeight="1" x14ac:dyDescent="0.3">
      <c r="A12" s="21" t="s">
        <v>96</v>
      </c>
      <c r="B12" s="21">
        <f>'Su223'!B3</f>
        <v>17</v>
      </c>
      <c r="C12" s="21">
        <f>'Su223'!C3</f>
        <v>16</v>
      </c>
      <c r="D12" s="21">
        <f>'Su223'!D3</f>
        <v>215</v>
      </c>
      <c r="E12" s="21">
        <f>'Su223'!E3</f>
        <v>198</v>
      </c>
      <c r="F12" s="84">
        <f t="shared" si="0"/>
        <v>7.9069767441860464E-2</v>
      </c>
      <c r="H12" s="21">
        <f>'Su223'!H3</f>
        <v>153</v>
      </c>
      <c r="I12" s="21">
        <f>'Su223'!I3</f>
        <v>145</v>
      </c>
      <c r="J12" s="21">
        <f>'Su223'!J3</f>
        <v>149</v>
      </c>
      <c r="K12" s="21">
        <f>'Su223'!K3</f>
        <v>-4</v>
      </c>
      <c r="L12" s="84">
        <f t="shared" si="1"/>
        <v>1.0268456375838926</v>
      </c>
      <c r="N12" s="21">
        <f t="shared" si="2"/>
        <v>170</v>
      </c>
      <c r="O12" s="4">
        <f t="shared" si="3"/>
        <v>161</v>
      </c>
      <c r="P12" s="21">
        <f>'Su223'!O3</f>
        <v>364</v>
      </c>
      <c r="Q12" s="21">
        <f>'Su223'!P3</f>
        <v>194</v>
      </c>
      <c r="R12" s="84">
        <f t="shared" si="4"/>
        <v>0.46703296703296704</v>
      </c>
      <c r="U12" s="21">
        <f>'Su223'!B11</f>
        <v>1</v>
      </c>
      <c r="V12" s="21">
        <f>'Su223'!C11</f>
        <v>9</v>
      </c>
      <c r="W12" s="21">
        <f>'Su223'!D11</f>
        <v>8</v>
      </c>
      <c r="X12" s="84">
        <f t="shared" si="5"/>
        <v>0.1111111111111111</v>
      </c>
    </row>
    <row r="13" spans="1:25" ht="19.2" customHeight="1" x14ac:dyDescent="0.3">
      <c r="A13" s="21" t="s">
        <v>81</v>
      </c>
      <c r="B13" s="21">
        <f>'Su224'!B3</f>
        <v>15</v>
      </c>
      <c r="C13" s="21">
        <f>'Su224'!C3</f>
        <v>19</v>
      </c>
      <c r="D13" s="21">
        <f>'Su224'!D3</f>
        <v>285</v>
      </c>
      <c r="E13" s="21">
        <f>'Su224'!E3</f>
        <v>270</v>
      </c>
      <c r="F13" s="84">
        <f t="shared" si="0"/>
        <v>5.2631578947368418E-2</v>
      </c>
      <c r="H13" s="21">
        <f>'Su224'!H3</f>
        <v>188</v>
      </c>
      <c r="I13" s="21">
        <f>'Su224'!I3</f>
        <v>174</v>
      </c>
      <c r="J13" s="21">
        <f>'Su224'!J3</f>
        <v>252</v>
      </c>
      <c r="K13" s="21">
        <f>'Su223'!K4</f>
        <v>0</v>
      </c>
      <c r="L13" s="84">
        <f t="shared" si="1"/>
        <v>0.74603174603174605</v>
      </c>
      <c r="N13" s="21">
        <f t="shared" si="2"/>
        <v>203</v>
      </c>
      <c r="O13" s="4">
        <f t="shared" si="3"/>
        <v>193</v>
      </c>
      <c r="P13" s="21">
        <f>'Su224'!O3</f>
        <v>537</v>
      </c>
      <c r="Q13" s="21">
        <f>'Su224'!P3</f>
        <v>334</v>
      </c>
      <c r="R13" s="84">
        <f t="shared" si="4"/>
        <v>0.37802607076350092</v>
      </c>
      <c r="U13" s="21">
        <f>'Su224'!B11</f>
        <v>0</v>
      </c>
      <c r="V13" s="21">
        <f>'Su224'!C11</f>
        <v>19</v>
      </c>
      <c r="W13" s="21">
        <f>'Su224'!D11</f>
        <v>19</v>
      </c>
      <c r="X13" s="84">
        <f t="shared" si="5"/>
        <v>0</v>
      </c>
    </row>
    <row r="14" spans="1:25" ht="19.2" customHeight="1" x14ac:dyDescent="0.3">
      <c r="A14" s="21" t="s">
        <v>105</v>
      </c>
      <c r="B14" s="21">
        <f>'Su225'!B3</f>
        <v>21</v>
      </c>
      <c r="C14" s="21">
        <f>'Su225'!C3</f>
        <v>30</v>
      </c>
      <c r="D14" s="21">
        <f>'Su225'!D3</f>
        <v>354</v>
      </c>
      <c r="E14" s="21">
        <f>'Su225'!E3</f>
        <v>333</v>
      </c>
      <c r="F14" s="84">
        <f t="shared" si="0"/>
        <v>5.9322033898305086E-2</v>
      </c>
      <c r="H14" s="21">
        <f>'Su225'!H3</f>
        <v>206</v>
      </c>
      <c r="I14" s="21">
        <f>'Su225'!I3</f>
        <v>245</v>
      </c>
      <c r="J14" s="21">
        <f>'Su225'!J3</f>
        <v>251</v>
      </c>
      <c r="K14" s="21">
        <f>'Su223'!K5</f>
        <v>0</v>
      </c>
      <c r="L14" s="84">
        <f t="shared" si="1"/>
        <v>0.82071713147410363</v>
      </c>
      <c r="N14" s="21">
        <f t="shared" si="2"/>
        <v>227</v>
      </c>
      <c r="O14" s="4">
        <f t="shared" si="3"/>
        <v>275</v>
      </c>
      <c r="P14" s="21">
        <f>'Su225'!O3</f>
        <v>605</v>
      </c>
      <c r="Q14" s="21">
        <f>'Su225'!P3</f>
        <v>378</v>
      </c>
      <c r="R14" s="84">
        <f t="shared" si="4"/>
        <v>0.37520661157024793</v>
      </c>
      <c r="U14" s="21">
        <f>'Su225'!B11</f>
        <v>0</v>
      </c>
      <c r="V14" s="21">
        <f>'Su225'!C11</f>
        <v>11</v>
      </c>
      <c r="W14" s="21">
        <f>'Su225'!D11</f>
        <v>11</v>
      </c>
      <c r="X14" s="84">
        <f t="shared" si="5"/>
        <v>0</v>
      </c>
    </row>
    <row r="15" spans="1:25" ht="19.2" customHeight="1" x14ac:dyDescent="0.3">
      <c r="A15" s="21" t="s">
        <v>113</v>
      </c>
      <c r="B15" s="21">
        <f>'Su229'!B3</f>
        <v>8</v>
      </c>
      <c r="C15" s="21">
        <f>'Su229'!C3</f>
        <v>45</v>
      </c>
      <c r="D15" s="21">
        <f>'Su229'!D3</f>
        <v>172</v>
      </c>
      <c r="E15" s="21">
        <f>'Su229'!E3</f>
        <v>164</v>
      </c>
      <c r="F15" s="84">
        <f t="shared" si="0"/>
        <v>4.6511627906976744E-2</v>
      </c>
      <c r="H15" s="21">
        <f>'Su229'!H3</f>
        <v>66</v>
      </c>
      <c r="I15" s="21">
        <f>'Su229'!I3</f>
        <v>69</v>
      </c>
      <c r="J15" s="21">
        <f>'Su229'!J3</f>
        <v>123</v>
      </c>
      <c r="K15" s="21">
        <f>'Su229'!K3</f>
        <v>57</v>
      </c>
      <c r="L15" s="84">
        <f t="shared" si="1"/>
        <v>0.53658536585365857</v>
      </c>
      <c r="N15" s="21">
        <f t="shared" si="2"/>
        <v>74</v>
      </c>
      <c r="O15" s="4">
        <f t="shared" si="3"/>
        <v>114</v>
      </c>
      <c r="P15" s="21">
        <f>'Su229'!O3</f>
        <v>295</v>
      </c>
      <c r="Q15" s="21">
        <f>'Su229'!P3</f>
        <v>221</v>
      </c>
      <c r="R15" s="84">
        <f t="shared" si="4"/>
        <v>0.25084745762711863</v>
      </c>
      <c r="U15" s="21">
        <f>'Su229'!B11</f>
        <v>0</v>
      </c>
      <c r="V15" s="21">
        <f>'Su229'!C11</f>
        <v>8</v>
      </c>
      <c r="W15" s="21">
        <f>'Su229'!D11</f>
        <v>8</v>
      </c>
      <c r="X15" s="84">
        <f t="shared" si="5"/>
        <v>0</v>
      </c>
    </row>
    <row r="16" spans="1:25" ht="19.2" customHeight="1" x14ac:dyDescent="0.3">
      <c r="A16" s="21" t="s">
        <v>116</v>
      </c>
      <c r="B16" s="21">
        <f>'Su230'!B3</f>
        <v>30</v>
      </c>
      <c r="C16" s="21">
        <f>'Su230'!C3</f>
        <v>79</v>
      </c>
      <c r="D16" s="21">
        <f>'Su230'!D3</f>
        <v>204</v>
      </c>
      <c r="E16" s="21">
        <f>'Su230'!E3</f>
        <v>174</v>
      </c>
      <c r="F16" s="84">
        <f t="shared" si="0"/>
        <v>0.14705882352941177</v>
      </c>
      <c r="H16" s="21">
        <f>'Su230'!H3</f>
        <v>181</v>
      </c>
      <c r="I16" s="21">
        <f>'Su230'!I3</f>
        <v>179</v>
      </c>
      <c r="J16" s="21">
        <f>'Su230'!J3</f>
        <v>168</v>
      </c>
      <c r="K16" s="21">
        <f>'Su230'!K3</f>
        <v>-13</v>
      </c>
      <c r="L16" s="84">
        <f t="shared" si="1"/>
        <v>1.0773809523809523</v>
      </c>
      <c r="N16" s="21">
        <f t="shared" si="2"/>
        <v>211</v>
      </c>
      <c r="O16" s="4">
        <f t="shared" si="3"/>
        <v>258</v>
      </c>
      <c r="P16" s="21">
        <f>'Su230'!O3</f>
        <v>372</v>
      </c>
      <c r="Q16" s="21">
        <f>'Su230'!P3</f>
        <v>161</v>
      </c>
      <c r="R16" s="84">
        <f t="shared" si="4"/>
        <v>0.56720430107526887</v>
      </c>
      <c r="U16" s="21">
        <f>'Su230'!B11</f>
        <v>0</v>
      </c>
      <c r="V16" s="21">
        <f>'Su230'!C11</f>
        <v>9</v>
      </c>
      <c r="W16" s="21">
        <f>'Su230'!D11</f>
        <v>9</v>
      </c>
      <c r="X16" s="84">
        <f t="shared" si="5"/>
        <v>0</v>
      </c>
    </row>
    <row r="17" spans="1:24" ht="19.2" customHeight="1" x14ac:dyDescent="0.3">
      <c r="A17" s="21" t="s">
        <v>80</v>
      </c>
      <c r="B17" s="21">
        <f>'Su238'!B3</f>
        <v>31</v>
      </c>
      <c r="C17" s="21">
        <f>'Su238'!C3</f>
        <v>44</v>
      </c>
      <c r="D17" s="21">
        <f>'Su238'!D3</f>
        <v>219</v>
      </c>
      <c r="E17" s="21">
        <f>'Su238'!E3</f>
        <v>188</v>
      </c>
      <c r="F17" s="84">
        <f t="shared" si="0"/>
        <v>0.14155251141552511</v>
      </c>
      <c r="H17" s="21">
        <f>'Su238'!H3</f>
        <v>192</v>
      </c>
      <c r="I17" s="21">
        <f>'Su238'!I3</f>
        <v>143</v>
      </c>
      <c r="J17" s="21">
        <f>'Su238'!J3</f>
        <v>139</v>
      </c>
      <c r="K17" s="21">
        <f>'Su238'!K3</f>
        <v>-53</v>
      </c>
      <c r="L17" s="84">
        <f t="shared" si="1"/>
        <v>1.3812949640287771</v>
      </c>
      <c r="N17" s="21">
        <f t="shared" si="2"/>
        <v>223</v>
      </c>
      <c r="O17" s="4">
        <f t="shared" si="3"/>
        <v>187</v>
      </c>
      <c r="P17" s="21">
        <f>'Su238'!O3</f>
        <v>358</v>
      </c>
      <c r="Q17" s="21">
        <f>'Su238'!P3</f>
        <v>135</v>
      </c>
      <c r="R17" s="84">
        <f t="shared" si="4"/>
        <v>0.62290502793296088</v>
      </c>
      <c r="U17" s="21">
        <f>'Su238'!B11</f>
        <v>3</v>
      </c>
      <c r="V17" s="21">
        <f>'Su238'!C11</f>
        <v>8</v>
      </c>
      <c r="W17" s="21">
        <f>'Su238'!D11</f>
        <v>5</v>
      </c>
      <c r="X17" s="84">
        <f t="shared" si="5"/>
        <v>0.375</v>
      </c>
    </row>
    <row r="18" spans="1:24" ht="19.2" customHeight="1" x14ac:dyDescent="0.3">
      <c r="A18" s="21" t="s">
        <v>130</v>
      </c>
      <c r="B18" s="21">
        <f>'Su509'!B3</f>
        <v>2</v>
      </c>
      <c r="C18" s="21">
        <f>'Su509'!C3</f>
        <v>6</v>
      </c>
      <c r="D18" s="21">
        <f>'Su509'!D3</f>
        <v>49</v>
      </c>
      <c r="E18" s="21">
        <f>'Su509'!E3</f>
        <v>47</v>
      </c>
      <c r="F18" s="84">
        <f t="shared" si="0"/>
        <v>4.0816326530612242E-2</v>
      </c>
      <c r="G18" s="23"/>
      <c r="H18" s="21">
        <f>'Su509'!H3</f>
        <v>29</v>
      </c>
      <c r="I18" s="21">
        <f>'Su509'!I3</f>
        <v>13</v>
      </c>
      <c r="J18" s="21">
        <f>'Su509'!J3</f>
        <v>38</v>
      </c>
      <c r="K18" s="21">
        <f>'Su509'!K3</f>
        <v>9</v>
      </c>
      <c r="L18" s="84">
        <f t="shared" si="1"/>
        <v>0.76315789473684215</v>
      </c>
      <c r="N18" s="21">
        <f t="shared" si="2"/>
        <v>31</v>
      </c>
      <c r="O18" s="4">
        <f t="shared" si="3"/>
        <v>19</v>
      </c>
      <c r="P18" s="21">
        <f>'Su509'!O3</f>
        <v>87</v>
      </c>
      <c r="Q18" s="21">
        <f>'Su509'!P3</f>
        <v>56</v>
      </c>
      <c r="R18" s="84">
        <f t="shared" si="4"/>
        <v>0.35632183908045978</v>
      </c>
      <c r="U18" s="21">
        <f>'Su509'!C11</f>
        <v>0</v>
      </c>
      <c r="V18" s="21">
        <f>'Su509'!C11</f>
        <v>0</v>
      </c>
      <c r="W18" s="21">
        <f>'Su509'!D11</f>
        <v>0</v>
      </c>
      <c r="X18" s="84">
        <f t="shared" si="5"/>
        <v>0</v>
      </c>
    </row>
    <row r="19" spans="1:24" ht="19.2" customHeight="1" x14ac:dyDescent="0.3">
      <c r="A19" s="21" t="s">
        <v>77</v>
      </c>
      <c r="B19" s="21">
        <f>'Su513'!B3</f>
        <v>10</v>
      </c>
      <c r="C19" s="21">
        <f>'Su513'!C3</f>
        <v>7</v>
      </c>
      <c r="D19" s="21">
        <f>'Su513'!D3</f>
        <v>54</v>
      </c>
      <c r="E19" s="21">
        <f>'Su513'!E3</f>
        <v>44</v>
      </c>
      <c r="F19" s="84">
        <f t="shared" si="0"/>
        <v>0.18518518518518517</v>
      </c>
      <c r="G19" s="23"/>
      <c r="H19" s="21">
        <f>'Su513'!H3</f>
        <v>41</v>
      </c>
      <c r="I19" s="21">
        <f>'Su513'!I3</f>
        <v>52</v>
      </c>
      <c r="J19" s="21">
        <f>'Su513'!J3</f>
        <v>28</v>
      </c>
      <c r="K19" s="21">
        <f>'Su513'!K3</f>
        <v>-13</v>
      </c>
      <c r="L19" s="84">
        <f t="shared" si="1"/>
        <v>1.4642857142857142</v>
      </c>
      <c r="N19" s="21">
        <f t="shared" si="2"/>
        <v>51</v>
      </c>
      <c r="O19" s="4">
        <f t="shared" si="3"/>
        <v>59</v>
      </c>
      <c r="P19" s="21">
        <f>'Su513'!O3</f>
        <v>82</v>
      </c>
      <c r="Q19" s="21">
        <f>'Su513'!P3</f>
        <v>31</v>
      </c>
      <c r="R19" s="84">
        <f t="shared" si="4"/>
        <v>0.62195121951219512</v>
      </c>
      <c r="U19" s="21">
        <f>'Su513'!B11</f>
        <v>0</v>
      </c>
      <c r="V19" s="21">
        <f>'Su513'!C11</f>
        <v>5</v>
      </c>
      <c r="W19" s="21">
        <f>'Su513'!D11</f>
        <v>5</v>
      </c>
      <c r="X19" s="84">
        <f t="shared" si="5"/>
        <v>0</v>
      </c>
    </row>
    <row r="20" spans="1:24" ht="19.2" customHeight="1" x14ac:dyDescent="0.3">
      <c r="A20" s="21" t="s">
        <v>140</v>
      </c>
      <c r="B20" s="21">
        <f>'Su516'!B3</f>
        <v>0</v>
      </c>
      <c r="C20" s="21">
        <f>'Su516'!C3</f>
        <v>0</v>
      </c>
      <c r="D20" s="21">
        <f>'Su516'!D3</f>
        <v>3</v>
      </c>
      <c r="E20" s="21">
        <f>'Su516'!E3</f>
        <v>3</v>
      </c>
      <c r="F20" s="84">
        <f t="shared" si="0"/>
        <v>0</v>
      </c>
      <c r="G20" s="23"/>
      <c r="H20" s="21">
        <f>'Su516'!H3</f>
        <v>2</v>
      </c>
      <c r="I20" s="21">
        <f>'Su516'!I3</f>
        <v>4</v>
      </c>
      <c r="J20" s="21">
        <f>'Su516'!J3</f>
        <v>46</v>
      </c>
      <c r="K20" s="21">
        <f>'Su516'!K3</f>
        <v>44</v>
      </c>
      <c r="L20" s="84">
        <f t="shared" si="1"/>
        <v>4.3478260869565216E-2</v>
      </c>
      <c r="N20" s="21">
        <f t="shared" si="2"/>
        <v>2</v>
      </c>
      <c r="O20" s="4">
        <f t="shared" si="3"/>
        <v>4</v>
      </c>
      <c r="P20" s="21">
        <f>'Su516'!O3</f>
        <v>49</v>
      </c>
      <c r="Q20" s="21">
        <f>'Su516'!P3</f>
        <v>47</v>
      </c>
      <c r="R20" s="84">
        <f t="shared" si="4"/>
        <v>4.0816326530612242E-2</v>
      </c>
      <c r="U20" s="21">
        <f>'Su516'!B11</f>
        <v>0</v>
      </c>
      <c r="V20" s="21">
        <f>'Su516'!C11</f>
        <v>2</v>
      </c>
      <c r="W20" s="21">
        <f>'Su516'!D11</f>
        <v>2</v>
      </c>
      <c r="X20" s="84">
        <f t="shared" si="5"/>
        <v>0</v>
      </c>
    </row>
    <row r="21" spans="1:24" ht="19.2" customHeight="1" x14ac:dyDescent="0.3">
      <c r="A21" s="21" t="s">
        <v>101</v>
      </c>
      <c r="B21" s="21">
        <f>'Su530'!B3</f>
        <v>38</v>
      </c>
      <c r="C21" s="21">
        <f>'Su530'!C3</f>
        <v>9</v>
      </c>
      <c r="D21" s="21">
        <f>'Su530'!D3</f>
        <v>233</v>
      </c>
      <c r="E21" s="21">
        <f>'Su530'!E3</f>
        <v>195</v>
      </c>
      <c r="F21" s="84">
        <f t="shared" si="0"/>
        <v>0.1630901287553648</v>
      </c>
      <c r="G21" s="23"/>
      <c r="H21" s="21">
        <f>'Su530'!H3</f>
        <v>84</v>
      </c>
      <c r="I21" s="21">
        <f>'Su530'!I3</f>
        <v>118</v>
      </c>
      <c r="J21" s="21">
        <f>'Su530'!J3</f>
        <v>53</v>
      </c>
      <c r="K21" s="21">
        <f>'Su530'!K3</f>
        <v>-31</v>
      </c>
      <c r="L21" s="84">
        <f t="shared" si="1"/>
        <v>1.5849056603773586</v>
      </c>
      <c r="N21" s="21">
        <f t="shared" si="2"/>
        <v>122</v>
      </c>
      <c r="O21" s="4">
        <f t="shared" si="3"/>
        <v>127</v>
      </c>
      <c r="P21" s="21">
        <f>'Su530'!O3</f>
        <v>286</v>
      </c>
      <c r="Q21" s="21">
        <f>'Su530'!P3</f>
        <v>164</v>
      </c>
      <c r="R21" s="84">
        <f t="shared" si="4"/>
        <v>0.42657342657342656</v>
      </c>
      <c r="U21" s="21">
        <f>'Su530'!B11</f>
        <v>0</v>
      </c>
      <c r="V21" s="21">
        <f>'Su530'!C11</f>
        <v>19</v>
      </c>
      <c r="W21" s="21">
        <f>'Su530'!D11</f>
        <v>19</v>
      </c>
      <c r="X21" s="84">
        <f t="shared" si="5"/>
        <v>0</v>
      </c>
    </row>
    <row r="22" spans="1:24" ht="19.2" customHeight="1" x14ac:dyDescent="0.3">
      <c r="A22" s="21" t="s">
        <v>181</v>
      </c>
      <c r="B22" s="21">
        <f>'Su531'!B3</f>
        <v>0</v>
      </c>
      <c r="C22" s="21">
        <f>'Su531'!C3</f>
        <v>0</v>
      </c>
      <c r="D22" s="21">
        <f>'Su531'!D3</f>
        <v>3</v>
      </c>
      <c r="E22" s="21">
        <f>'Su531'!E3</f>
        <v>3</v>
      </c>
      <c r="F22" s="84">
        <f t="shared" si="0"/>
        <v>0</v>
      </c>
      <c r="G22" s="23"/>
      <c r="H22" s="21">
        <f>'Su531'!H3</f>
        <v>3</v>
      </c>
      <c r="I22" s="21">
        <f>'Su531'!I3</f>
        <v>2</v>
      </c>
      <c r="J22" s="21">
        <f>'Su531'!J3</f>
        <v>212</v>
      </c>
      <c r="K22" s="21">
        <f>'Su531'!K3</f>
        <v>209</v>
      </c>
      <c r="L22" s="84">
        <f t="shared" si="1"/>
        <v>1.4150943396226415E-2</v>
      </c>
      <c r="N22" s="21">
        <f t="shared" si="2"/>
        <v>3</v>
      </c>
      <c r="O22" s="4">
        <f t="shared" si="3"/>
        <v>2</v>
      </c>
      <c r="P22" s="21">
        <f>'Su531'!O3</f>
        <v>215</v>
      </c>
      <c r="Q22" s="21">
        <f>'Su531'!P3</f>
        <v>212</v>
      </c>
      <c r="R22" s="84">
        <f t="shared" si="4"/>
        <v>1.3953488372093023E-2</v>
      </c>
      <c r="U22" s="21">
        <f>'Su531'!B11</f>
        <v>1</v>
      </c>
      <c r="V22" s="21">
        <f>'Su531'!C11</f>
        <v>1</v>
      </c>
      <c r="W22" s="21">
        <f>'Su531'!D11</f>
        <v>0</v>
      </c>
      <c r="X22" s="84">
        <f t="shared" si="5"/>
        <v>1</v>
      </c>
    </row>
    <row r="23" spans="1:24" ht="19.2" customHeight="1" x14ac:dyDescent="0.3">
      <c r="A23" s="21" t="s">
        <v>125</v>
      </c>
      <c r="B23" s="21">
        <f>'Su533'!B3</f>
        <v>0</v>
      </c>
      <c r="C23" s="21">
        <f>'Su533'!C3</f>
        <v>0</v>
      </c>
      <c r="D23" s="21">
        <f>'Su533'!D3</f>
        <v>46</v>
      </c>
      <c r="E23" s="21">
        <f>'Su533'!E3</f>
        <v>46</v>
      </c>
      <c r="F23" s="84">
        <f t="shared" si="0"/>
        <v>0</v>
      </c>
      <c r="G23" s="23"/>
      <c r="H23" s="21">
        <f>'Su533'!H3</f>
        <v>8</v>
      </c>
      <c r="I23" s="21">
        <f>'Su533'!I3</f>
        <v>0</v>
      </c>
      <c r="J23" s="21">
        <f>'Su533'!J3</f>
        <v>4</v>
      </c>
      <c r="K23" s="21">
        <f>'Su533'!K3</f>
        <v>-4</v>
      </c>
      <c r="L23" s="84">
        <f t="shared" si="1"/>
        <v>2</v>
      </c>
      <c r="N23" s="21">
        <f t="shared" si="2"/>
        <v>8</v>
      </c>
      <c r="O23" s="4">
        <f t="shared" si="3"/>
        <v>0</v>
      </c>
      <c r="P23" s="21">
        <f>'Su533'!O3</f>
        <v>50</v>
      </c>
      <c r="Q23" s="21">
        <f>'Su533'!P3</f>
        <v>42</v>
      </c>
      <c r="R23" s="84">
        <f t="shared" si="4"/>
        <v>0.16</v>
      </c>
      <c r="U23" s="21">
        <f>'Su533'!B11</f>
        <v>0</v>
      </c>
      <c r="V23" s="21">
        <f>'Su533'!C11</f>
        <v>4</v>
      </c>
      <c r="W23" s="21">
        <f>'Su533'!D11</f>
        <v>4</v>
      </c>
      <c r="X23" s="84">
        <f t="shared" si="5"/>
        <v>0</v>
      </c>
    </row>
    <row r="24" spans="1:24" ht="15.75" customHeight="1" x14ac:dyDescent="0.3">
      <c r="A24" s="21" t="s">
        <v>2454</v>
      </c>
      <c r="B24" s="21">
        <f>'Su536'!B3</f>
        <v>3</v>
      </c>
      <c r="C24" s="21">
        <f>'Su536'!C3</f>
        <v>5</v>
      </c>
      <c r="D24" s="21">
        <f>'Su536'!D3</f>
        <v>74</v>
      </c>
      <c r="E24" s="21">
        <f>'Su536'!E3</f>
        <v>71</v>
      </c>
      <c r="F24" s="84">
        <f t="shared" si="0"/>
        <v>4.0540540540540543E-2</v>
      </c>
      <c r="G24" s="23"/>
      <c r="H24" s="21">
        <f>'Su536'!H3</f>
        <v>27</v>
      </c>
      <c r="I24" s="21">
        <f>'Su536'!I3</f>
        <v>35</v>
      </c>
      <c r="J24" s="21">
        <f>'Su536'!J3</f>
        <v>4</v>
      </c>
      <c r="K24" s="21">
        <f>'Su536'!K3</f>
        <v>-23</v>
      </c>
      <c r="L24" s="84">
        <f t="shared" si="1"/>
        <v>6.75</v>
      </c>
      <c r="N24" s="21">
        <f t="shared" si="2"/>
        <v>30</v>
      </c>
      <c r="O24" s="4">
        <f t="shared" si="3"/>
        <v>40</v>
      </c>
      <c r="P24" s="21">
        <f>'Su536'!O3</f>
        <v>78</v>
      </c>
      <c r="Q24" s="21">
        <f>'Su536'!P3</f>
        <v>48</v>
      </c>
      <c r="R24" s="84">
        <f t="shared" si="4"/>
        <v>0.38461538461538464</v>
      </c>
      <c r="U24" s="21">
        <f>'Su536'!B11</f>
        <v>0</v>
      </c>
      <c r="V24" s="21">
        <f>'Su536'!C11</f>
        <v>5</v>
      </c>
      <c r="W24" s="21">
        <f>'Su536'!D11</f>
        <v>5</v>
      </c>
      <c r="X24" s="84">
        <f t="shared" si="5"/>
        <v>0</v>
      </c>
    </row>
    <row r="25" spans="1:24" ht="15.75" customHeight="1" x14ac:dyDescent="0.3">
      <c r="A25" s="21" t="s">
        <v>87</v>
      </c>
      <c r="B25" s="21">
        <f>'Su612'!B3</f>
        <v>2</v>
      </c>
      <c r="C25" s="21">
        <f>'Su612'!C3</f>
        <v>0</v>
      </c>
      <c r="D25" s="21">
        <f>'Su612'!D3</f>
        <v>42</v>
      </c>
      <c r="E25" s="21">
        <f>'Su612'!E3</f>
        <v>40</v>
      </c>
      <c r="F25" s="84">
        <f t="shared" si="0"/>
        <v>4.7619047619047616E-2</v>
      </c>
      <c r="G25" s="23"/>
      <c r="H25" s="21">
        <f>'Su612'!H3</f>
        <v>39</v>
      </c>
      <c r="I25" s="21">
        <f>'Su612'!I3</f>
        <v>0</v>
      </c>
      <c r="J25" s="21">
        <f>'Su612'!J3</f>
        <v>33</v>
      </c>
      <c r="K25" s="21">
        <f>'Su612'!K3</f>
        <v>-6</v>
      </c>
      <c r="L25" s="84">
        <f t="shared" si="1"/>
        <v>1.1818181818181819</v>
      </c>
      <c r="N25" s="21">
        <f t="shared" si="2"/>
        <v>41</v>
      </c>
      <c r="O25" s="4">
        <f t="shared" si="3"/>
        <v>0</v>
      </c>
      <c r="P25" s="21">
        <f>'Su612'!O3</f>
        <v>75</v>
      </c>
      <c r="Q25" s="21">
        <f>'Su612'!P3</f>
        <v>34</v>
      </c>
      <c r="R25" s="84">
        <f t="shared" si="4"/>
        <v>0.54666666666666663</v>
      </c>
      <c r="U25" s="21">
        <f>'Su612'!B11</f>
        <v>0</v>
      </c>
      <c r="V25" s="21">
        <f>'Su612'!C11</f>
        <v>2</v>
      </c>
      <c r="W25" s="21">
        <f>'Su612'!D11</f>
        <v>2</v>
      </c>
      <c r="X25" s="84">
        <f t="shared" si="5"/>
        <v>0</v>
      </c>
    </row>
    <row r="26" spans="1:24" ht="15.75" customHeight="1" x14ac:dyDescent="0.3">
      <c r="A26" s="21" t="s">
        <v>83</v>
      </c>
      <c r="B26" s="21">
        <f>'Su616'!B3</f>
        <v>10</v>
      </c>
      <c r="C26" s="21">
        <f>'Su616'!C3</f>
        <v>0</v>
      </c>
      <c r="D26" s="21">
        <f>'Su616'!D3</f>
        <v>111</v>
      </c>
      <c r="E26" s="21">
        <f>'Su616'!E3</f>
        <v>101</v>
      </c>
      <c r="F26" s="84">
        <f t="shared" si="0"/>
        <v>9.0090090090090086E-2</v>
      </c>
      <c r="G26" s="23"/>
      <c r="H26" s="21">
        <f>'Su616'!H3</f>
        <v>99</v>
      </c>
      <c r="I26" s="21">
        <f>'Su616'!I3</f>
        <v>0</v>
      </c>
      <c r="J26" s="21">
        <f>'Su616'!J3</f>
        <v>131</v>
      </c>
      <c r="K26" s="21">
        <f>'Su616'!K3</f>
        <v>32</v>
      </c>
      <c r="L26" s="84">
        <f t="shared" si="1"/>
        <v>0.75572519083969469</v>
      </c>
      <c r="N26" s="21">
        <f t="shared" si="2"/>
        <v>109</v>
      </c>
      <c r="O26" s="4">
        <f t="shared" si="3"/>
        <v>0</v>
      </c>
      <c r="P26" s="21">
        <f>'Su616'!O3</f>
        <v>242</v>
      </c>
      <c r="Q26" s="21">
        <f>'Su616'!P3</f>
        <v>133</v>
      </c>
      <c r="R26" s="84">
        <f t="shared" si="4"/>
        <v>0.45041322314049587</v>
      </c>
      <c r="U26" s="21">
        <f>'Su616'!B11</f>
        <v>0</v>
      </c>
      <c r="V26" s="21">
        <f>'Su616'!C11</f>
        <v>4</v>
      </c>
      <c r="W26" s="21">
        <f>'Su616'!D11</f>
        <v>4</v>
      </c>
      <c r="X26" s="84">
        <f t="shared" si="5"/>
        <v>0</v>
      </c>
    </row>
    <row r="27" spans="1:24" ht="15.75" customHeight="1" x14ac:dyDescent="0.3">
      <c r="A27" s="21" t="s">
        <v>91</v>
      </c>
      <c r="B27" s="21">
        <f>'Su617'!B3</f>
        <v>2</v>
      </c>
      <c r="C27" s="21">
        <f>'Su617'!C3</f>
        <v>0</v>
      </c>
      <c r="D27" s="21">
        <f>'Su617'!D3</f>
        <v>99</v>
      </c>
      <c r="E27" s="21">
        <f>'Su617'!E3</f>
        <v>97</v>
      </c>
      <c r="F27" s="84">
        <f t="shared" si="0"/>
        <v>2.0202020202020204E-2</v>
      </c>
      <c r="G27" s="23"/>
      <c r="H27" s="21">
        <f>'Su617'!H3</f>
        <v>53</v>
      </c>
      <c r="I27" s="21">
        <f>'Su617'!I3</f>
        <v>0</v>
      </c>
      <c r="J27" s="21">
        <f>'Su617'!J3</f>
        <v>73</v>
      </c>
      <c r="K27" s="21">
        <f>'Su617'!K3</f>
        <v>20</v>
      </c>
      <c r="L27" s="84">
        <f t="shared" si="1"/>
        <v>0.72602739726027399</v>
      </c>
      <c r="N27" s="21">
        <f t="shared" si="2"/>
        <v>55</v>
      </c>
      <c r="O27" s="4">
        <f t="shared" si="3"/>
        <v>0</v>
      </c>
      <c r="P27" s="21">
        <f>'Su617'!O3</f>
        <v>172</v>
      </c>
      <c r="Q27" s="21">
        <f>'Su617'!P3</f>
        <v>117</v>
      </c>
      <c r="R27" s="84">
        <f t="shared" si="4"/>
        <v>0.31976744186046513</v>
      </c>
      <c r="U27" s="21">
        <f>'Su617'!B11</f>
        <v>0</v>
      </c>
      <c r="V27" s="21">
        <f>'Su617'!C11</f>
        <v>4</v>
      </c>
      <c r="W27" s="21">
        <f>'Su617'!D11</f>
        <v>4</v>
      </c>
      <c r="X27" s="84">
        <f t="shared" si="5"/>
        <v>0</v>
      </c>
    </row>
    <row r="28" spans="1:24" ht="15.75" customHeight="1" x14ac:dyDescent="0.3">
      <c r="A28" s="21" t="s">
        <v>85</v>
      </c>
      <c r="B28" s="21">
        <f>'Su628'!B3</f>
        <v>19</v>
      </c>
      <c r="C28" s="21">
        <f>'Su628'!C3</f>
        <v>13</v>
      </c>
      <c r="D28" s="21">
        <f>'Su628'!D3</f>
        <v>89</v>
      </c>
      <c r="E28" s="21">
        <f>'Su628'!E3</f>
        <v>70</v>
      </c>
      <c r="F28" s="84">
        <f t="shared" si="0"/>
        <v>0.21348314606741572</v>
      </c>
      <c r="G28" s="23"/>
      <c r="H28" s="21">
        <f>'Su628'!H3</f>
        <v>97</v>
      </c>
      <c r="I28" s="21">
        <f>'Su628'!I3</f>
        <v>98</v>
      </c>
      <c r="J28" s="21">
        <f>'Su628'!J3</f>
        <v>117</v>
      </c>
      <c r="K28" s="21">
        <f>'Su628'!K3</f>
        <v>20</v>
      </c>
      <c r="L28" s="84">
        <f t="shared" si="1"/>
        <v>0.82905982905982911</v>
      </c>
      <c r="N28" s="21">
        <f t="shared" si="2"/>
        <v>116</v>
      </c>
      <c r="O28" s="4">
        <f t="shared" si="3"/>
        <v>111</v>
      </c>
      <c r="P28" s="21">
        <f>'Su628'!O3</f>
        <v>206</v>
      </c>
      <c r="Q28" s="21">
        <f>'Su628'!P3</f>
        <v>90</v>
      </c>
      <c r="R28" s="84">
        <f t="shared" si="4"/>
        <v>0.56310679611650483</v>
      </c>
      <c r="U28" s="21">
        <f>'Su628'!B11</f>
        <v>1</v>
      </c>
      <c r="V28" s="21">
        <f>'Su628'!C11</f>
        <v>4</v>
      </c>
      <c r="W28" s="21">
        <f>'Su628'!D11</f>
        <v>3</v>
      </c>
      <c r="X28" s="84">
        <f t="shared" si="5"/>
        <v>0.25</v>
      </c>
    </row>
    <row r="29" spans="1:24" ht="15.75" customHeight="1" x14ac:dyDescent="0.3">
      <c r="A29" s="21" t="s">
        <v>86</v>
      </c>
      <c r="B29" s="21">
        <f>'Su702'!B3</f>
        <v>11</v>
      </c>
      <c r="C29" s="21">
        <f>'Su702'!C3</f>
        <v>26</v>
      </c>
      <c r="D29" s="21">
        <f>'Su702'!D3</f>
        <v>101</v>
      </c>
      <c r="E29" s="21">
        <f>'Su702'!E3</f>
        <v>90</v>
      </c>
      <c r="F29" s="84">
        <f t="shared" si="0"/>
        <v>0.10891089108910891</v>
      </c>
      <c r="G29" s="23"/>
      <c r="H29" s="21">
        <f>'Su702'!H3</f>
        <v>120</v>
      </c>
      <c r="I29" s="21">
        <f>'Su702'!I3</f>
        <v>135</v>
      </c>
      <c r="J29" s="21">
        <f>'Su702'!J3</f>
        <v>154</v>
      </c>
      <c r="K29" s="21">
        <f>'Su702'!K3</f>
        <v>34</v>
      </c>
      <c r="L29" s="84">
        <f t="shared" si="1"/>
        <v>0.77922077922077926</v>
      </c>
      <c r="N29" s="21">
        <f t="shared" si="2"/>
        <v>131</v>
      </c>
      <c r="O29" s="4">
        <f t="shared" si="3"/>
        <v>161</v>
      </c>
      <c r="P29" s="21">
        <f>'Su702'!O3</f>
        <v>255</v>
      </c>
      <c r="Q29" s="21">
        <f>'Su702'!P3</f>
        <v>124</v>
      </c>
      <c r="R29" s="84">
        <f t="shared" si="4"/>
        <v>0.51372549019607838</v>
      </c>
      <c r="U29" s="21">
        <f>'Su702'!B11</f>
        <v>0</v>
      </c>
      <c r="V29" s="21">
        <f>'Su702'!C11</f>
        <v>4</v>
      </c>
      <c r="W29" s="21">
        <f>'Su702'!D11</f>
        <v>4</v>
      </c>
      <c r="X29" s="84">
        <f t="shared" si="5"/>
        <v>0</v>
      </c>
    </row>
    <row r="30" spans="1:24" ht="15.75" customHeight="1" x14ac:dyDescent="0.3">
      <c r="A30" s="21" t="s">
        <v>71</v>
      </c>
      <c r="B30" s="21">
        <f>'Su715'!B3</f>
        <v>3</v>
      </c>
      <c r="C30" s="21">
        <f>'Su715'!C3</f>
        <v>0</v>
      </c>
      <c r="D30" s="21">
        <f>'Su715'!D3</f>
        <v>11</v>
      </c>
      <c r="E30" s="21">
        <f>'Su715'!E3</f>
        <v>8</v>
      </c>
      <c r="F30" s="84">
        <f t="shared" si="0"/>
        <v>0.27272727272727271</v>
      </c>
      <c r="G30" s="23"/>
      <c r="H30" s="21">
        <f>'Su715'!H3</f>
        <v>4</v>
      </c>
      <c r="I30" s="21">
        <f>'Su715'!I3</f>
        <v>0</v>
      </c>
      <c r="J30" s="21">
        <f>'Su715'!J3</f>
        <v>0</v>
      </c>
      <c r="K30" s="21">
        <f>'Su715'!K3</f>
        <v>-4</v>
      </c>
      <c r="L30" s="84">
        <f t="shared" si="1"/>
        <v>0</v>
      </c>
      <c r="N30" s="21">
        <f t="shared" si="2"/>
        <v>7</v>
      </c>
      <c r="O30" s="4">
        <f t="shared" si="3"/>
        <v>0</v>
      </c>
      <c r="P30" s="21">
        <f>'Su715'!O3</f>
        <v>11</v>
      </c>
      <c r="Q30" s="21">
        <f>'Su715'!P3</f>
        <v>4</v>
      </c>
      <c r="R30" s="84">
        <f t="shared" si="4"/>
        <v>0.63636363636363635</v>
      </c>
      <c r="U30" s="21">
        <f>'Su715'!B11</f>
        <v>0</v>
      </c>
      <c r="V30" s="21">
        <f>'Su715'!C11</f>
        <v>2</v>
      </c>
      <c r="W30" s="21">
        <f>'Su715'!D11</f>
        <v>2</v>
      </c>
      <c r="X30" s="84">
        <f t="shared" si="5"/>
        <v>0</v>
      </c>
    </row>
    <row r="31" spans="1:24" ht="15.75" customHeight="1" x14ac:dyDescent="0.3">
      <c r="A31" s="21" t="s">
        <v>137</v>
      </c>
      <c r="B31" s="21">
        <f>'Su722'!B3</f>
        <v>0</v>
      </c>
      <c r="C31" s="21">
        <f>'Su722'!C3</f>
        <v>0</v>
      </c>
      <c r="D31" s="21">
        <f>'Su722'!D3</f>
        <v>38</v>
      </c>
      <c r="E31" s="21">
        <f>'Su722'!E3</f>
        <v>38</v>
      </c>
      <c r="F31" s="84">
        <f t="shared" si="0"/>
        <v>0</v>
      </c>
      <c r="G31" s="23"/>
      <c r="H31" s="21">
        <f>'Su722'!H3</f>
        <v>18</v>
      </c>
      <c r="I31" s="21">
        <f>'Su722'!I3</f>
        <v>0</v>
      </c>
      <c r="J31" s="21">
        <f>'Su722'!J3</f>
        <v>24</v>
      </c>
      <c r="K31" s="21">
        <f>'Su722'!K3</f>
        <v>6</v>
      </c>
      <c r="L31" s="84">
        <f t="shared" si="1"/>
        <v>0.75</v>
      </c>
      <c r="N31" s="21">
        <f t="shared" si="2"/>
        <v>18</v>
      </c>
      <c r="O31" s="4">
        <f t="shared" si="3"/>
        <v>0</v>
      </c>
      <c r="P31" s="21">
        <f>'Su722'!O3</f>
        <v>62</v>
      </c>
      <c r="Q31" s="21">
        <f>'Su722'!P3</f>
        <v>44</v>
      </c>
      <c r="R31" s="84">
        <f t="shared" si="4"/>
        <v>0.29032258064516131</v>
      </c>
      <c r="U31" s="21">
        <f>'Su722'!B11</f>
        <v>0</v>
      </c>
      <c r="V31" s="21">
        <f>'Su722'!C11</f>
        <v>2</v>
      </c>
      <c r="W31" s="21">
        <f>'Su722'!D11</f>
        <v>2</v>
      </c>
      <c r="X31" s="84">
        <f t="shared" si="5"/>
        <v>0</v>
      </c>
    </row>
    <row r="32" spans="1:24" ht="15.75" customHeight="1" x14ac:dyDescent="0.3">
      <c r="A32" s="21" t="s">
        <v>75</v>
      </c>
      <c r="B32" s="21">
        <f>'Su812'!B3</f>
        <v>15</v>
      </c>
      <c r="C32" s="21">
        <f>'Su812'!C3</f>
        <v>0</v>
      </c>
      <c r="D32" s="21">
        <f>'Su812'!D3</f>
        <v>99</v>
      </c>
      <c r="E32" s="21">
        <f>'Su812'!E3</f>
        <v>84</v>
      </c>
      <c r="F32" s="84">
        <f t="shared" si="0"/>
        <v>0.15151515151515152</v>
      </c>
      <c r="G32" s="23"/>
      <c r="H32" s="21">
        <f>'Su812'!H3</f>
        <v>113</v>
      </c>
      <c r="I32" s="21">
        <f>'Su812'!I3</f>
        <v>0</v>
      </c>
      <c r="J32" s="21">
        <f>'Su812'!J3</f>
        <v>84</v>
      </c>
      <c r="K32" s="21">
        <f>'Su812'!K3</f>
        <v>-29</v>
      </c>
      <c r="L32" s="84">
        <f t="shared" si="1"/>
        <v>1.3452380952380953</v>
      </c>
      <c r="N32" s="21">
        <f t="shared" si="2"/>
        <v>128</v>
      </c>
      <c r="O32" s="4">
        <f t="shared" si="3"/>
        <v>0</v>
      </c>
      <c r="P32" s="21">
        <f>'Su812'!O3</f>
        <v>183</v>
      </c>
      <c r="Q32" s="21">
        <f>'Su812'!P3</f>
        <v>55</v>
      </c>
      <c r="R32" s="84">
        <f t="shared" si="4"/>
        <v>0.69945355191256831</v>
      </c>
      <c r="U32" s="21">
        <f>'Su812'!B11</f>
        <v>0</v>
      </c>
      <c r="V32" s="21">
        <f>'Su812'!C11</f>
        <v>9</v>
      </c>
      <c r="W32" s="21">
        <f>'Su812'!D11</f>
        <v>9</v>
      </c>
      <c r="X32" s="84">
        <f>IFERROR(U32/V32,0)</f>
        <v>0</v>
      </c>
    </row>
    <row r="33" spans="1:24" ht="15.75" customHeight="1" x14ac:dyDescent="0.3">
      <c r="A33" s="21" t="s">
        <v>129</v>
      </c>
      <c r="B33" s="21">
        <f>'Su831'!B3</f>
        <v>1</v>
      </c>
      <c r="C33" s="21">
        <f>'Su831'!C3</f>
        <v>0</v>
      </c>
      <c r="D33" s="21">
        <f>'Su831'!D3</f>
        <v>32</v>
      </c>
      <c r="E33" s="21">
        <f>'Su831'!E3</f>
        <v>31</v>
      </c>
      <c r="F33" s="84">
        <f t="shared" si="0"/>
        <v>3.125E-2</v>
      </c>
      <c r="G33" s="23"/>
      <c r="H33" s="21">
        <f>'Su831'!H3</f>
        <v>4</v>
      </c>
      <c r="I33" s="21">
        <f>'Su831'!I3</f>
        <v>2</v>
      </c>
      <c r="J33" s="21">
        <f>'Su831'!J3</f>
        <v>0</v>
      </c>
      <c r="K33" s="21">
        <f>'Su831'!K3</f>
        <v>-4</v>
      </c>
      <c r="L33" s="84">
        <f t="shared" si="1"/>
        <v>0</v>
      </c>
      <c r="N33" s="21">
        <f t="shared" si="2"/>
        <v>5</v>
      </c>
      <c r="O33" s="4">
        <f t="shared" si="3"/>
        <v>2</v>
      </c>
      <c r="P33" s="21">
        <f>'Su831'!O3</f>
        <v>32</v>
      </c>
      <c r="Q33" s="21">
        <f>'Su831'!P3</f>
        <v>27</v>
      </c>
      <c r="R33" s="84">
        <f t="shared" si="4"/>
        <v>0.15625</v>
      </c>
      <c r="U33" s="21">
        <f>'Su831'!B11</f>
        <v>0</v>
      </c>
      <c r="V33" s="21">
        <f>'Su831'!C11</f>
        <v>2</v>
      </c>
      <c r="W33" s="21">
        <f>'Su831'!D11</f>
        <v>2</v>
      </c>
      <c r="X33" s="84">
        <f t="shared" si="5"/>
        <v>0</v>
      </c>
    </row>
    <row r="34" spans="1:24" ht="15.75" customHeight="1" x14ac:dyDescent="0.3">
      <c r="A34" s="21" t="s">
        <v>112</v>
      </c>
      <c r="B34" s="21">
        <f>'Su834'!B3</f>
        <v>3</v>
      </c>
      <c r="C34" s="21">
        <f>'Su834'!C3</f>
        <v>14</v>
      </c>
      <c r="D34" s="21">
        <f>'Su834'!D3</f>
        <v>165</v>
      </c>
      <c r="E34" s="21">
        <f>'Su834'!E3</f>
        <v>162</v>
      </c>
      <c r="F34" s="84">
        <f t="shared" si="0"/>
        <v>1.8181818181818181E-2</v>
      </c>
      <c r="G34" s="23"/>
      <c r="H34" s="21">
        <f>'Su834'!H3</f>
        <v>62</v>
      </c>
      <c r="I34" s="21">
        <f>'Su834'!I3</f>
        <v>106</v>
      </c>
      <c r="J34" s="21">
        <f>'Su834'!J3</f>
        <v>90</v>
      </c>
      <c r="K34" s="21">
        <f>'Su834'!K3</f>
        <v>28</v>
      </c>
      <c r="L34" s="84">
        <f t="shared" si="1"/>
        <v>0.68888888888888888</v>
      </c>
      <c r="N34" s="21">
        <f t="shared" si="2"/>
        <v>65</v>
      </c>
      <c r="O34" s="4">
        <f t="shared" si="3"/>
        <v>120</v>
      </c>
      <c r="P34" s="21">
        <f>'Su834'!O3</f>
        <v>255</v>
      </c>
      <c r="Q34" s="21">
        <f>'Su834'!P3</f>
        <v>190</v>
      </c>
      <c r="R34" s="84">
        <f t="shared" si="4"/>
        <v>0.25490196078431371</v>
      </c>
      <c r="U34" s="21">
        <f>'Su834'!B11</f>
        <v>0</v>
      </c>
      <c r="V34" s="21">
        <f>'Su834'!C11</f>
        <v>5</v>
      </c>
      <c r="W34" s="21">
        <f>'Su834'!D11</f>
        <v>5</v>
      </c>
      <c r="X34" s="84">
        <f t="shared" si="5"/>
        <v>0</v>
      </c>
    </row>
    <row r="35" spans="1:24" ht="15.75" customHeight="1" x14ac:dyDescent="0.3">
      <c r="A35" s="4" t="s">
        <v>3746</v>
      </c>
      <c r="B35" s="4">
        <f>'outof council'!B3</f>
        <v>2</v>
      </c>
      <c r="C35" s="4">
        <f>'outof council'!C3</f>
        <v>0</v>
      </c>
      <c r="D35" s="4">
        <v>0</v>
      </c>
      <c r="E35" s="4">
        <v>0</v>
      </c>
      <c r="F35" s="84">
        <v>0</v>
      </c>
      <c r="G35" s="23"/>
      <c r="H35" s="4">
        <f>'outof council'!H3</f>
        <v>0</v>
      </c>
      <c r="I35" s="4">
        <f>'outof council'!I3</f>
        <v>0</v>
      </c>
      <c r="J35" s="4">
        <v>0</v>
      </c>
      <c r="K35" s="4">
        <v>0</v>
      </c>
      <c r="L35" s="84">
        <v>0</v>
      </c>
      <c r="N35" s="21">
        <f t="shared" ref="N35" si="6">B35+H35</f>
        <v>2</v>
      </c>
      <c r="O35" s="4">
        <f t="shared" ref="O35" si="7">C35+I35</f>
        <v>0</v>
      </c>
      <c r="P35" s="4">
        <v>0</v>
      </c>
      <c r="Q35" s="4">
        <v>0</v>
      </c>
      <c r="R35" s="84">
        <v>0</v>
      </c>
      <c r="U35" s="4">
        <v>0</v>
      </c>
      <c r="V35" s="4">
        <v>0</v>
      </c>
      <c r="W35" s="4">
        <v>0</v>
      </c>
      <c r="X35" s="84">
        <v>0</v>
      </c>
    </row>
    <row r="36" spans="1:24" ht="15.75" customHeight="1" x14ac:dyDescent="0.3">
      <c r="A36" s="4" t="s">
        <v>3562</v>
      </c>
      <c r="B36" s="4">
        <f>unplaced!B3</f>
        <v>4</v>
      </c>
      <c r="C36" s="4">
        <f>unplaced!C3</f>
        <v>0</v>
      </c>
      <c r="D36" s="4">
        <v>0</v>
      </c>
      <c r="E36" s="21">
        <f>'Su834'!E4</f>
        <v>0</v>
      </c>
      <c r="F36" s="84">
        <f t="shared" si="0"/>
        <v>0</v>
      </c>
      <c r="G36" s="23"/>
      <c r="H36" s="4">
        <f>unplaced!G3</f>
        <v>5</v>
      </c>
      <c r="I36" s="4">
        <f>unplaced!H3</f>
        <v>0</v>
      </c>
      <c r="J36" s="4">
        <v>0</v>
      </c>
      <c r="K36" s="21">
        <f>'Su834'!K4</f>
        <v>0</v>
      </c>
      <c r="L36" s="84">
        <f t="shared" si="1"/>
        <v>0</v>
      </c>
      <c r="N36" s="21">
        <f t="shared" si="2"/>
        <v>9</v>
      </c>
      <c r="O36" s="4">
        <f t="shared" si="3"/>
        <v>0</v>
      </c>
      <c r="P36" s="21">
        <f>'Su834'!N4</f>
        <v>0</v>
      </c>
      <c r="Q36" s="21">
        <f>'Su834'!P4</f>
        <v>0</v>
      </c>
      <c r="R36" s="84">
        <f t="shared" si="4"/>
        <v>0</v>
      </c>
      <c r="U36" s="21">
        <v>0</v>
      </c>
      <c r="V36" s="21">
        <v>0</v>
      </c>
      <c r="W36" s="21">
        <v>0</v>
      </c>
      <c r="X36" s="84">
        <f t="shared" si="5"/>
        <v>0</v>
      </c>
    </row>
    <row r="37" spans="1:24" ht="15.75" customHeight="1" x14ac:dyDescent="0.3">
      <c r="A37" s="25" t="s">
        <v>548</v>
      </c>
      <c r="B37" s="4">
        <f>SUM(B3:B36)</f>
        <v>543</v>
      </c>
      <c r="C37" s="4">
        <f t="shared" ref="C37:E37" si="8">SUM(C3:C36)</f>
        <v>673</v>
      </c>
      <c r="D37" s="23">
        <f t="shared" si="8"/>
        <v>5711</v>
      </c>
      <c r="E37" s="21">
        <f t="shared" si="8"/>
        <v>5174</v>
      </c>
      <c r="F37" s="84">
        <f t="shared" ref="F37" si="9">B37/D37</f>
        <v>9.5079670810716166E-2</v>
      </c>
      <c r="G37" s="79"/>
      <c r="H37" s="4">
        <f t="shared" ref="H37" si="10">SUM(H3:H36)</f>
        <v>3771</v>
      </c>
      <c r="I37" s="4">
        <f t="shared" ref="I37" si="11">SUM(I3:I36)</f>
        <v>3451</v>
      </c>
      <c r="J37" s="4">
        <f t="shared" ref="J37" si="12">SUM(J3:J36)</f>
        <v>4322</v>
      </c>
      <c r="K37" s="4">
        <f t="shared" ref="K37" si="13">SUM(K3:K36)</f>
        <v>447</v>
      </c>
      <c r="L37" s="84">
        <f t="shared" si="1"/>
        <v>0.87251272559000459</v>
      </c>
      <c r="N37" s="4">
        <f t="shared" si="2"/>
        <v>4314</v>
      </c>
      <c r="O37" s="4">
        <f t="shared" si="3"/>
        <v>4124</v>
      </c>
      <c r="P37" s="4">
        <f t="shared" ref="P37" si="14">SUM(P3:P36)</f>
        <v>10033</v>
      </c>
      <c r="Q37" s="4">
        <f t="shared" ref="Q37" si="15">SUM(Q3:Q36)</f>
        <v>5730</v>
      </c>
      <c r="R37" s="84">
        <f t="shared" si="4"/>
        <v>0.42998106249377055</v>
      </c>
      <c r="U37" s="4">
        <f t="shared" ref="U37" si="16">SUM(U3:U36)</f>
        <v>14</v>
      </c>
      <c r="V37" s="21">
        <f t="shared" ref="V37" si="17">SUM(V3:V36)</f>
        <v>237</v>
      </c>
      <c r="W37" s="21">
        <f t="shared" ref="W37" si="18">SUM(W3:W36)</f>
        <v>237</v>
      </c>
      <c r="X37" s="84">
        <f t="shared" si="5"/>
        <v>5.9071729957805907E-2</v>
      </c>
    </row>
    <row r="38" spans="1:24" ht="15.75" customHeight="1" x14ac:dyDescent="0.3">
      <c r="F38" s="92"/>
      <c r="L38" s="92"/>
      <c r="R38" s="92"/>
      <c r="X38" s="92"/>
    </row>
    <row r="39" spans="1:24" ht="16.5" customHeight="1" x14ac:dyDescent="0.3"/>
    <row r="40" spans="1:24" ht="21.75" customHeight="1" x14ac:dyDescent="0.35">
      <c r="B40" s="94" t="s">
        <v>60</v>
      </c>
      <c r="C40" s="93"/>
      <c r="D40" s="93"/>
      <c r="E40" s="93"/>
      <c r="F40" s="83"/>
      <c r="H40" s="94" t="s">
        <v>56</v>
      </c>
      <c r="I40" s="93"/>
      <c r="J40" s="93"/>
      <c r="K40" s="93"/>
      <c r="L40" s="83"/>
      <c r="N40" s="95" t="s">
        <v>2443</v>
      </c>
      <c r="O40" s="95"/>
      <c r="P40" s="95"/>
      <c r="Q40" s="95"/>
      <c r="R40" s="17"/>
      <c r="S40" s="17"/>
      <c r="T40" s="17"/>
      <c r="U40" s="17"/>
      <c r="V40" s="17"/>
    </row>
    <row r="41" spans="1:24" ht="64.95" customHeight="1" x14ac:dyDescent="0.3">
      <c r="A41" s="7" t="s">
        <v>3466</v>
      </c>
      <c r="B41" s="14" t="str">
        <f>Y1</f>
        <v>2025 Members as of 9/19/2024</v>
      </c>
      <c r="C41" s="6" t="s">
        <v>0</v>
      </c>
      <c r="D41" s="6" t="s">
        <v>3467</v>
      </c>
      <c r="E41" s="10" t="s">
        <v>61</v>
      </c>
      <c r="F41" s="10" t="s">
        <v>3548</v>
      </c>
      <c r="H41" s="15" t="str">
        <f>Y1</f>
        <v>2025 Members as of 9/19/2024</v>
      </c>
      <c r="I41" s="6" t="s">
        <v>54</v>
      </c>
      <c r="J41" s="6" t="s">
        <v>3467</v>
      </c>
      <c r="K41" s="10" t="s">
        <v>61</v>
      </c>
      <c r="L41" s="10" t="s">
        <v>3548</v>
      </c>
      <c r="N41" s="16" t="s">
        <v>2440</v>
      </c>
      <c r="O41" s="1" t="s">
        <v>0</v>
      </c>
      <c r="P41" s="16" t="s">
        <v>2441</v>
      </c>
      <c r="Q41" s="27" t="s">
        <v>61</v>
      </c>
      <c r="R41" s="16" t="s">
        <v>3548</v>
      </c>
      <c r="S41" s="28"/>
    </row>
    <row r="42" spans="1:24" ht="14.25" customHeight="1" x14ac:dyDescent="0.3">
      <c r="A42" s="21" t="s">
        <v>93</v>
      </c>
      <c r="B42" s="21">
        <f>'Su201'!B7</f>
        <v>35</v>
      </c>
      <c r="C42" s="21">
        <f>'Su201'!C7</f>
        <v>0</v>
      </c>
      <c r="D42" s="21">
        <f>'Su201'!D7</f>
        <v>233</v>
      </c>
      <c r="E42" s="25">
        <f>'Su201'!E7</f>
        <v>198</v>
      </c>
      <c r="F42" s="84">
        <f t="shared" ref="F42:F77" si="19">B42/D42</f>
        <v>0.15021459227467812</v>
      </c>
      <c r="G42" s="30"/>
      <c r="H42" s="23">
        <f>'Su201'!H7</f>
        <v>279</v>
      </c>
      <c r="I42" s="21">
        <f>'Su201'!I7</f>
        <v>0</v>
      </c>
      <c r="J42" s="21">
        <f>'Su201'!J7</f>
        <v>317</v>
      </c>
      <c r="K42" s="25">
        <f>'Su201'!K7</f>
        <v>38</v>
      </c>
      <c r="L42" s="84">
        <f t="shared" ref="L42:L77" si="20">IFERROR(H42/J42,0)</f>
        <v>0.88012618296529965</v>
      </c>
      <c r="N42" s="21">
        <f t="shared" ref="N42:O77" si="21">B42+H42</f>
        <v>314</v>
      </c>
      <c r="O42" s="4">
        <f t="shared" ref="O42:O75" si="22">C42+I42</f>
        <v>0</v>
      </c>
      <c r="P42" s="23">
        <f>'Su201'!P7</f>
        <v>550</v>
      </c>
      <c r="Q42" s="25">
        <f>'Su201'!Q7</f>
        <v>236</v>
      </c>
      <c r="R42" s="84">
        <f t="shared" ref="R42:R77" si="23">IFERROR(N42/P42,0)</f>
        <v>0.57090909090909092</v>
      </c>
      <c r="S42" s="28"/>
    </row>
    <row r="43" spans="1:24" ht="14.25" customHeight="1" x14ac:dyDescent="0.3">
      <c r="A43" s="21" t="s">
        <v>94</v>
      </c>
      <c r="B43" s="21">
        <f>'Su204'!B7</f>
        <v>9</v>
      </c>
      <c r="C43" s="21">
        <f>'Su204'!C7</f>
        <v>21</v>
      </c>
      <c r="D43" s="21">
        <f>'Su204'!D7</f>
        <v>107</v>
      </c>
      <c r="E43" s="25">
        <f>'Su204'!E7</f>
        <v>98</v>
      </c>
      <c r="F43" s="84">
        <f t="shared" si="19"/>
        <v>8.4112149532710276E-2</v>
      </c>
      <c r="G43" s="29"/>
      <c r="H43" s="23">
        <f>'Su204'!H7</f>
        <v>145</v>
      </c>
      <c r="I43" s="21">
        <f>'Su204'!I7</f>
        <v>233</v>
      </c>
      <c r="J43" s="21">
        <f>'Su204'!J7</f>
        <v>332</v>
      </c>
      <c r="K43" s="25">
        <f>'Su204'!K7</f>
        <v>187</v>
      </c>
      <c r="L43" s="84">
        <f t="shared" si="20"/>
        <v>0.43674698795180722</v>
      </c>
      <c r="N43" s="21">
        <f t="shared" si="21"/>
        <v>154</v>
      </c>
      <c r="O43" s="4">
        <f t="shared" si="22"/>
        <v>254</v>
      </c>
      <c r="P43" s="23">
        <f>'Su204'!O7</f>
        <v>439</v>
      </c>
      <c r="Q43" s="25">
        <f>'Su204'!P7</f>
        <v>285</v>
      </c>
      <c r="R43" s="84">
        <f t="shared" si="23"/>
        <v>0.35079726651480636</v>
      </c>
      <c r="S43" s="28"/>
    </row>
    <row r="44" spans="1:24" ht="14.25" customHeight="1" x14ac:dyDescent="0.3">
      <c r="A44" s="21" t="s">
        <v>98</v>
      </c>
      <c r="B44" s="21">
        <f>'Su205'!B7</f>
        <v>18</v>
      </c>
      <c r="C44" s="21">
        <f>'Su205'!C7</f>
        <v>15</v>
      </c>
      <c r="D44" s="21">
        <f>'Su205'!D7</f>
        <v>198</v>
      </c>
      <c r="E44" s="25">
        <f>'Su205'!E7</f>
        <v>180</v>
      </c>
      <c r="F44" s="84">
        <f t="shared" si="19"/>
        <v>9.0909090909090912E-2</v>
      </c>
      <c r="G44" s="29"/>
      <c r="H44" s="23">
        <f>'Su205'!H7</f>
        <v>200</v>
      </c>
      <c r="I44" s="21">
        <f>'Su205'!I7</f>
        <v>142</v>
      </c>
      <c r="J44" s="21">
        <f>'Su205'!J7</f>
        <v>331</v>
      </c>
      <c r="K44" s="25">
        <f>'Su205'!K7</f>
        <v>131</v>
      </c>
      <c r="L44" s="84">
        <f t="shared" si="20"/>
        <v>0.60422960725075525</v>
      </c>
      <c r="N44" s="21">
        <f t="shared" si="21"/>
        <v>218</v>
      </c>
      <c r="O44" s="4">
        <f t="shared" si="22"/>
        <v>157</v>
      </c>
      <c r="P44" s="23">
        <f>'Su205'!O7</f>
        <v>529</v>
      </c>
      <c r="Q44" s="25">
        <f>'Su205'!P7</f>
        <v>311</v>
      </c>
      <c r="R44" s="84">
        <f t="shared" si="23"/>
        <v>0.41209829867674858</v>
      </c>
      <c r="S44" s="28"/>
    </row>
    <row r="45" spans="1:24" ht="14.25" customHeight="1" x14ac:dyDescent="0.3">
      <c r="A45" s="21" t="s">
        <v>1</v>
      </c>
      <c r="B45" s="21">
        <f>'Su206'!B7</f>
        <v>8</v>
      </c>
      <c r="C45" s="21">
        <f>'Su206'!C7</f>
        <v>0</v>
      </c>
      <c r="D45" s="21">
        <f>'Su206'!D7</f>
        <v>75</v>
      </c>
      <c r="E45" s="25">
        <f>'Su206'!E7</f>
        <v>67</v>
      </c>
      <c r="F45" s="84">
        <f t="shared" si="19"/>
        <v>0.10666666666666667</v>
      </c>
      <c r="G45" s="29"/>
      <c r="H45" s="23">
        <f>'Su206'!H7</f>
        <v>145</v>
      </c>
      <c r="I45" s="21">
        <f>'Su206'!I7</f>
        <v>0</v>
      </c>
      <c r="J45" s="21">
        <f>'Su206'!J7</f>
        <v>164</v>
      </c>
      <c r="K45" s="25">
        <f>'Su206'!K7</f>
        <v>19</v>
      </c>
      <c r="L45" s="84">
        <f t="shared" si="20"/>
        <v>0.88414634146341464</v>
      </c>
      <c r="N45" s="21">
        <f t="shared" si="21"/>
        <v>153</v>
      </c>
      <c r="O45" s="4">
        <f t="shared" si="22"/>
        <v>0</v>
      </c>
      <c r="P45" s="23">
        <f>'Su206'!O7</f>
        <v>239</v>
      </c>
      <c r="Q45" s="25">
        <f>'Su206'!P7</f>
        <v>86</v>
      </c>
      <c r="R45" s="84">
        <f t="shared" si="23"/>
        <v>0.64016736401673635</v>
      </c>
      <c r="S45" s="28"/>
    </row>
    <row r="46" spans="1:24" ht="14.25" customHeight="1" x14ac:dyDescent="0.3">
      <c r="A46" s="21" t="s">
        <v>53</v>
      </c>
      <c r="B46" s="21">
        <f>'Su211'!B7</f>
        <v>26</v>
      </c>
      <c r="C46" s="21">
        <f>'Su211'!C7</f>
        <v>0</v>
      </c>
      <c r="D46" s="21">
        <f>'Su211'!D7</f>
        <v>164</v>
      </c>
      <c r="E46" s="25">
        <f>'Su211'!E7</f>
        <v>138</v>
      </c>
      <c r="F46" s="84">
        <f t="shared" si="19"/>
        <v>0.15853658536585366</v>
      </c>
      <c r="G46" s="29"/>
      <c r="H46" s="23">
        <f>'Su211'!H7</f>
        <v>196</v>
      </c>
      <c r="I46" s="21">
        <f>'Su211'!I7</f>
        <v>0</v>
      </c>
      <c r="J46" s="21">
        <f>'Su211'!J7</f>
        <v>246</v>
      </c>
      <c r="K46" s="25">
        <f>'Su211'!K7</f>
        <v>50</v>
      </c>
      <c r="L46" s="84">
        <f t="shared" si="20"/>
        <v>0.7967479674796748</v>
      </c>
      <c r="N46" s="21">
        <f t="shared" si="21"/>
        <v>222</v>
      </c>
      <c r="O46" s="4">
        <f t="shared" si="22"/>
        <v>0</v>
      </c>
      <c r="P46" s="23">
        <f>'Su211'!O7</f>
        <v>410</v>
      </c>
      <c r="Q46" s="25">
        <f>'Su211'!P7</f>
        <v>188</v>
      </c>
      <c r="R46" s="84">
        <f t="shared" si="23"/>
        <v>0.54146341463414638</v>
      </c>
      <c r="S46" s="28"/>
    </row>
    <row r="47" spans="1:24" ht="14.25" customHeight="1" x14ac:dyDescent="0.3">
      <c r="A47" s="21" t="s">
        <v>110</v>
      </c>
      <c r="B47" s="21">
        <f>'Su213'!B7</f>
        <v>5</v>
      </c>
      <c r="C47" s="21">
        <f>'Su213'!C7</f>
        <v>12</v>
      </c>
      <c r="D47" s="21">
        <f>'Su213'!D7</f>
        <v>35</v>
      </c>
      <c r="E47" s="25">
        <f>'Su213'!E7</f>
        <v>30</v>
      </c>
      <c r="F47" s="84">
        <f t="shared" si="19"/>
        <v>0.14285714285714285</v>
      </c>
      <c r="G47" s="29"/>
      <c r="H47" s="23">
        <f>'Su213'!H7</f>
        <v>44</v>
      </c>
      <c r="I47" s="21">
        <f>'Su213'!I7</f>
        <v>118</v>
      </c>
      <c r="J47" s="21">
        <f>'Su213'!J7</f>
        <v>61</v>
      </c>
      <c r="K47" s="25">
        <f>'Su213'!K7</f>
        <v>17</v>
      </c>
      <c r="L47" s="84">
        <f t="shared" si="20"/>
        <v>0.72131147540983609</v>
      </c>
      <c r="N47" s="21">
        <f t="shared" si="21"/>
        <v>49</v>
      </c>
      <c r="O47" s="4">
        <f t="shared" si="22"/>
        <v>130</v>
      </c>
      <c r="P47" s="23">
        <f>'Su213'!O7</f>
        <v>96</v>
      </c>
      <c r="Q47" s="25">
        <f>'Su213'!P7</f>
        <v>47</v>
      </c>
      <c r="R47" s="84">
        <f t="shared" si="23"/>
        <v>0.51041666666666663</v>
      </c>
      <c r="S47" s="28"/>
    </row>
    <row r="48" spans="1:24" ht="14.25" customHeight="1" x14ac:dyDescent="0.3">
      <c r="A48" s="21" t="s">
        <v>82</v>
      </c>
      <c r="B48" s="21">
        <f>'Su214'!B7</f>
        <v>4</v>
      </c>
      <c r="C48" s="21">
        <f>'Su214'!C7</f>
        <v>25</v>
      </c>
      <c r="D48" s="21">
        <f>'Su214'!D7</f>
        <v>68</v>
      </c>
      <c r="E48" s="25">
        <f>'Su214'!E7</f>
        <v>64</v>
      </c>
      <c r="F48" s="84">
        <f t="shared" si="19"/>
        <v>5.8823529411764705E-2</v>
      </c>
      <c r="G48" s="29"/>
      <c r="H48" s="23">
        <f>'Su214'!H7</f>
        <v>101</v>
      </c>
      <c r="I48" s="21">
        <f>'Su214'!I7</f>
        <v>189</v>
      </c>
      <c r="J48" s="21">
        <f>'Su214'!J7</f>
        <v>181</v>
      </c>
      <c r="K48" s="25">
        <f>'Su214'!K7</f>
        <v>80</v>
      </c>
      <c r="L48" s="84">
        <f t="shared" si="20"/>
        <v>0.55801104972375692</v>
      </c>
      <c r="N48" s="21">
        <f t="shared" si="21"/>
        <v>105</v>
      </c>
      <c r="O48" s="4">
        <f t="shared" si="22"/>
        <v>214</v>
      </c>
      <c r="P48" s="23">
        <f>'Su214'!O7</f>
        <v>249</v>
      </c>
      <c r="Q48" s="25">
        <f>'Su214'!P7</f>
        <v>144</v>
      </c>
      <c r="R48" s="84">
        <f t="shared" si="23"/>
        <v>0.42168674698795183</v>
      </c>
      <c r="S48" s="28"/>
    </row>
    <row r="49" spans="1:19" ht="14.25" customHeight="1" x14ac:dyDescent="0.3">
      <c r="A49" s="21" t="s">
        <v>120</v>
      </c>
      <c r="B49" s="21">
        <f>'Su215'!B7</f>
        <v>24</v>
      </c>
      <c r="C49" s="21">
        <f>'Su215'!C7</f>
        <v>14</v>
      </c>
      <c r="D49" s="21">
        <f>'Su215'!D7</f>
        <v>140</v>
      </c>
      <c r="E49" s="25">
        <f>'Su215'!E7</f>
        <v>116</v>
      </c>
      <c r="F49" s="84">
        <f t="shared" si="19"/>
        <v>0.17142857142857143</v>
      </c>
      <c r="G49" s="29"/>
      <c r="H49" s="23">
        <f>'Su215'!H7</f>
        <v>185</v>
      </c>
      <c r="I49" s="21">
        <f>'Su215'!I7</f>
        <v>281</v>
      </c>
      <c r="J49" s="21">
        <f>'Su215'!J7</f>
        <v>277</v>
      </c>
      <c r="K49" s="25">
        <f>'Su215'!K7</f>
        <v>92</v>
      </c>
      <c r="L49" s="84">
        <f t="shared" si="20"/>
        <v>0.66787003610108309</v>
      </c>
      <c r="N49" s="21">
        <f t="shared" si="21"/>
        <v>209</v>
      </c>
      <c r="O49" s="4">
        <f t="shared" si="22"/>
        <v>295</v>
      </c>
      <c r="P49" s="23">
        <f>'Su215'!O7</f>
        <v>417</v>
      </c>
      <c r="Q49" s="25">
        <f>'Su215'!P7</f>
        <v>208</v>
      </c>
      <c r="R49" s="84">
        <f t="shared" si="23"/>
        <v>0.50119904076738608</v>
      </c>
      <c r="S49" s="28"/>
    </row>
    <row r="50" spans="1:19" ht="14.25" customHeight="1" x14ac:dyDescent="0.3">
      <c r="A50" s="21" t="s">
        <v>92</v>
      </c>
      <c r="B50" s="21">
        <f>'Su217'!B7</f>
        <v>23</v>
      </c>
      <c r="C50" s="21">
        <f>'Su217'!C7</f>
        <v>0</v>
      </c>
      <c r="D50" s="21">
        <f>'Su217'!D7</f>
        <v>101</v>
      </c>
      <c r="E50" s="25">
        <f>'Su217'!E7</f>
        <v>78</v>
      </c>
      <c r="F50" s="84">
        <f t="shared" si="19"/>
        <v>0.22772277227722773</v>
      </c>
      <c r="G50" s="29"/>
      <c r="H50" s="23">
        <f>'Su217'!H7</f>
        <v>296</v>
      </c>
      <c r="I50" s="21">
        <f>'Su217'!I7</f>
        <v>0</v>
      </c>
      <c r="J50" s="21">
        <f>'Su217'!J7</f>
        <v>339</v>
      </c>
      <c r="K50" s="25">
        <f>'Su217'!K7</f>
        <v>43</v>
      </c>
      <c r="L50" s="84">
        <f t="shared" si="20"/>
        <v>0.87315634218289084</v>
      </c>
      <c r="N50" s="21">
        <f t="shared" si="21"/>
        <v>319</v>
      </c>
      <c r="O50" s="4">
        <f t="shared" si="22"/>
        <v>0</v>
      </c>
      <c r="P50" s="23">
        <f>'Su217'!O7</f>
        <v>440</v>
      </c>
      <c r="Q50" s="25">
        <f>'Su217'!P7</f>
        <v>121</v>
      </c>
      <c r="R50" s="84">
        <f t="shared" si="23"/>
        <v>0.72499999999999998</v>
      </c>
      <c r="S50" s="28"/>
    </row>
    <row r="51" spans="1:19" ht="14.25" customHeight="1" x14ac:dyDescent="0.3">
      <c r="A51" s="21" t="s">
        <v>96</v>
      </c>
      <c r="B51" s="21">
        <f>'Su223'!B7</f>
        <v>6</v>
      </c>
      <c r="C51" s="21">
        <f>'Su223'!C7</f>
        <v>15</v>
      </c>
      <c r="D51" s="21">
        <f>'Su223'!D7</f>
        <v>178</v>
      </c>
      <c r="E51" s="25">
        <f>'Su223'!E7</f>
        <v>172</v>
      </c>
      <c r="F51" s="84">
        <f t="shared" si="19"/>
        <v>3.3707865168539325E-2</v>
      </c>
      <c r="G51" s="29"/>
      <c r="H51" s="23">
        <f>'Su223'!H7</f>
        <v>122</v>
      </c>
      <c r="I51" s="21">
        <f>'Su223'!I7</f>
        <v>163</v>
      </c>
      <c r="J51" s="21">
        <f>'Su223'!J7</f>
        <v>168</v>
      </c>
      <c r="K51" s="25">
        <f>'Su223'!K7</f>
        <v>46</v>
      </c>
      <c r="L51" s="84">
        <f t="shared" si="20"/>
        <v>0.72619047619047616</v>
      </c>
      <c r="N51" s="21">
        <f t="shared" si="21"/>
        <v>128</v>
      </c>
      <c r="O51" s="4">
        <f t="shared" si="22"/>
        <v>178</v>
      </c>
      <c r="P51" s="23">
        <f>'Su223'!O7</f>
        <v>346</v>
      </c>
      <c r="Q51" s="25">
        <f>'Su223'!P7</f>
        <v>218</v>
      </c>
      <c r="R51" s="84">
        <f t="shared" si="23"/>
        <v>0.36994219653179189</v>
      </c>
      <c r="S51" s="28"/>
    </row>
    <row r="52" spans="1:19" ht="14.25" customHeight="1" x14ac:dyDescent="0.3">
      <c r="A52" s="21" t="s">
        <v>81</v>
      </c>
      <c r="B52" s="21">
        <f>'Su224'!B7</f>
        <v>7</v>
      </c>
      <c r="C52" s="21">
        <f>'Su224'!C7</f>
        <v>17</v>
      </c>
      <c r="D52" s="21">
        <f>'Su224'!D7</f>
        <v>120</v>
      </c>
      <c r="E52" s="25">
        <f>'Su224'!E7</f>
        <v>113</v>
      </c>
      <c r="F52" s="84">
        <f t="shared" si="19"/>
        <v>5.8333333333333334E-2</v>
      </c>
      <c r="G52" s="29"/>
      <c r="H52" s="23">
        <f>'Su224'!H7</f>
        <v>171</v>
      </c>
      <c r="I52" s="21">
        <f>'Su224'!I7</f>
        <v>231</v>
      </c>
      <c r="J52" s="21">
        <f>'Su224'!J7</f>
        <v>198</v>
      </c>
      <c r="K52" s="25">
        <f>'Su224'!K7</f>
        <v>27</v>
      </c>
      <c r="L52" s="84">
        <f t="shared" si="20"/>
        <v>0.86363636363636365</v>
      </c>
      <c r="N52" s="21">
        <f t="shared" si="21"/>
        <v>178</v>
      </c>
      <c r="O52" s="4">
        <f t="shared" si="22"/>
        <v>248</v>
      </c>
      <c r="P52" s="23">
        <f>'Su224'!O7</f>
        <v>318</v>
      </c>
      <c r="Q52" s="25">
        <f>'Su224'!P7</f>
        <v>140</v>
      </c>
      <c r="R52" s="84">
        <f t="shared" si="23"/>
        <v>0.55974842767295596</v>
      </c>
      <c r="S52" s="28"/>
    </row>
    <row r="53" spans="1:19" ht="14.25" customHeight="1" x14ac:dyDescent="0.3">
      <c r="A53" s="21" t="s">
        <v>105</v>
      </c>
      <c r="B53" s="21">
        <f>'Su225'!B7</f>
        <v>11</v>
      </c>
      <c r="C53" s="21">
        <f>'Su225'!C7</f>
        <v>0</v>
      </c>
      <c r="D53" s="21">
        <f>'Su225'!D7</f>
        <v>148</v>
      </c>
      <c r="E53" s="25">
        <f>'Su225'!E7</f>
        <v>137</v>
      </c>
      <c r="F53" s="84">
        <f t="shared" si="19"/>
        <v>7.4324324324324328E-2</v>
      </c>
      <c r="G53" s="29"/>
      <c r="H53" s="23">
        <f>'Su225'!H7</f>
        <v>212</v>
      </c>
      <c r="I53" s="21">
        <f>'Su225'!I7</f>
        <v>0</v>
      </c>
      <c r="J53" s="21">
        <f>'Su225'!J7</f>
        <v>336</v>
      </c>
      <c r="K53" s="25">
        <f>'Su225'!K7</f>
        <v>124</v>
      </c>
      <c r="L53" s="84">
        <f t="shared" si="20"/>
        <v>0.63095238095238093</v>
      </c>
      <c r="N53" s="21">
        <f t="shared" si="21"/>
        <v>223</v>
      </c>
      <c r="O53" s="4">
        <f t="shared" si="22"/>
        <v>0</v>
      </c>
      <c r="P53" s="23">
        <f>'Su225'!O7</f>
        <v>484</v>
      </c>
      <c r="Q53" s="25">
        <f>'Su225'!P7</f>
        <v>261</v>
      </c>
      <c r="R53" s="84">
        <f t="shared" si="23"/>
        <v>0.46074380165289258</v>
      </c>
      <c r="S53" s="28"/>
    </row>
    <row r="54" spans="1:19" ht="14.25" customHeight="1" x14ac:dyDescent="0.3">
      <c r="A54" s="21" t="s">
        <v>113</v>
      </c>
      <c r="B54" s="21">
        <f>'Su229'!B7</f>
        <v>5</v>
      </c>
      <c r="C54" s="21">
        <f>'Su229'!C7</f>
        <v>29</v>
      </c>
      <c r="D54" s="21">
        <f>'Su229'!D7</f>
        <v>66</v>
      </c>
      <c r="E54" s="25">
        <f>'Su229'!E7</f>
        <v>61</v>
      </c>
      <c r="F54" s="84">
        <f t="shared" si="19"/>
        <v>7.575757575757576E-2</v>
      </c>
      <c r="G54" s="29"/>
      <c r="H54" s="23">
        <f>'Su229'!H7</f>
        <v>56</v>
      </c>
      <c r="I54" s="21">
        <f>'Su229'!I7</f>
        <v>113</v>
      </c>
      <c r="J54" s="21">
        <f>'Su229'!J7</f>
        <v>71</v>
      </c>
      <c r="K54" s="25">
        <f>'Su229'!K7</f>
        <v>15</v>
      </c>
      <c r="L54" s="84">
        <f t="shared" si="20"/>
        <v>0.78873239436619713</v>
      </c>
      <c r="N54" s="21">
        <f t="shared" si="21"/>
        <v>61</v>
      </c>
      <c r="O54" s="4">
        <f t="shared" si="22"/>
        <v>142</v>
      </c>
      <c r="P54" s="23">
        <f>'Su229'!O7</f>
        <v>137</v>
      </c>
      <c r="Q54" s="25">
        <f>'Su229'!P7</f>
        <v>76</v>
      </c>
      <c r="R54" s="84">
        <f t="shared" si="23"/>
        <v>0.44525547445255476</v>
      </c>
      <c r="S54" s="28"/>
    </row>
    <row r="55" spans="1:19" ht="14.25" customHeight="1" x14ac:dyDescent="0.3">
      <c r="A55" s="21" t="s">
        <v>116</v>
      </c>
      <c r="B55" s="21">
        <f>'Su230'!B7</f>
        <v>21</v>
      </c>
      <c r="C55" s="21">
        <f>'Su230'!C7</f>
        <v>0</v>
      </c>
      <c r="D55" s="21">
        <f>'Su230'!D7</f>
        <v>79</v>
      </c>
      <c r="E55" s="25">
        <f>'Su230'!E7</f>
        <v>58</v>
      </c>
      <c r="F55" s="84">
        <f t="shared" si="19"/>
        <v>0.26582278481012656</v>
      </c>
      <c r="G55" s="29"/>
      <c r="H55" s="23">
        <f>'Su230'!H7</f>
        <v>108</v>
      </c>
      <c r="I55" s="21">
        <f>'Su230'!I7</f>
        <v>45</v>
      </c>
      <c r="J55" s="21">
        <f>'Su230'!J7</f>
        <v>129</v>
      </c>
      <c r="K55" s="25">
        <f>'Su230'!K7</f>
        <v>21</v>
      </c>
      <c r="L55" s="84">
        <f t="shared" si="20"/>
        <v>0.83720930232558144</v>
      </c>
      <c r="N55" s="21">
        <f t="shared" si="21"/>
        <v>129</v>
      </c>
      <c r="O55" s="4">
        <f t="shared" si="22"/>
        <v>45</v>
      </c>
      <c r="P55" s="23">
        <f>'Su230'!O7</f>
        <v>208</v>
      </c>
      <c r="Q55" s="25">
        <f>'Su230'!P7</f>
        <v>79</v>
      </c>
      <c r="R55" s="84">
        <f t="shared" si="23"/>
        <v>0.62019230769230771</v>
      </c>
      <c r="S55" s="28"/>
    </row>
    <row r="56" spans="1:19" ht="14.25" customHeight="1" x14ac:dyDescent="0.3">
      <c r="A56" s="21" t="s">
        <v>80</v>
      </c>
      <c r="B56" s="21">
        <f>'Su238'!B7</f>
        <v>18</v>
      </c>
      <c r="C56" s="21">
        <f>'Su238'!C7</f>
        <v>0</v>
      </c>
      <c r="D56" s="21">
        <f>'Su238'!D7</f>
        <v>64</v>
      </c>
      <c r="E56" s="25">
        <f>'Su238'!E7</f>
        <v>46</v>
      </c>
      <c r="F56" s="84">
        <f t="shared" si="19"/>
        <v>0.28125</v>
      </c>
      <c r="G56" s="29"/>
      <c r="H56" s="23">
        <f>'Su238'!H7</f>
        <v>186</v>
      </c>
      <c r="I56" s="21">
        <f>'Su238'!I7</f>
        <v>0</v>
      </c>
      <c r="J56" s="21">
        <f>'Su238'!J7</f>
        <v>154</v>
      </c>
      <c r="K56" s="25">
        <f>'Su238'!K7</f>
        <v>-32</v>
      </c>
      <c r="L56" s="84">
        <f t="shared" si="20"/>
        <v>1.2077922077922079</v>
      </c>
      <c r="N56" s="21">
        <f t="shared" si="21"/>
        <v>204</v>
      </c>
      <c r="O56" s="4">
        <f t="shared" si="22"/>
        <v>0</v>
      </c>
      <c r="P56" s="23">
        <f>'Su238'!O7</f>
        <v>218</v>
      </c>
      <c r="Q56" s="25">
        <f>'Su238'!P7</f>
        <v>14</v>
      </c>
      <c r="R56" s="84">
        <f t="shared" si="23"/>
        <v>0.93577981651376152</v>
      </c>
      <c r="S56" s="28"/>
    </row>
    <row r="57" spans="1:19" ht="14.25" customHeight="1" x14ac:dyDescent="0.3">
      <c r="A57" s="21" t="s">
        <v>130</v>
      </c>
      <c r="B57" s="21">
        <f>'Su509'!B7</f>
        <v>1</v>
      </c>
      <c r="C57" s="21">
        <f>'Su509'!C7</f>
        <v>0</v>
      </c>
      <c r="D57" s="21">
        <f>'Su509'!D7</f>
        <v>8</v>
      </c>
      <c r="E57" s="25">
        <f>'Su509'!E7</f>
        <v>7</v>
      </c>
      <c r="F57" s="84">
        <f t="shared" si="19"/>
        <v>0.125</v>
      </c>
      <c r="G57" s="29"/>
      <c r="H57" s="23">
        <f>'Su509'!H7</f>
        <v>58</v>
      </c>
      <c r="I57" s="21">
        <f>'Su509'!I7</f>
        <v>0</v>
      </c>
      <c r="J57" s="21">
        <f>'Su509'!J7</f>
        <v>109</v>
      </c>
      <c r="K57" s="25">
        <f>'Su509'!K7</f>
        <v>51</v>
      </c>
      <c r="L57" s="84">
        <f t="shared" si="20"/>
        <v>0.5321100917431193</v>
      </c>
      <c r="N57" s="21">
        <f t="shared" si="21"/>
        <v>59</v>
      </c>
      <c r="O57" s="4">
        <f t="shared" si="22"/>
        <v>0</v>
      </c>
      <c r="P57" s="23">
        <f>'Su509'!O7</f>
        <v>117</v>
      </c>
      <c r="Q57" s="25">
        <f>'Su509'!P7</f>
        <v>58</v>
      </c>
      <c r="R57" s="84">
        <f t="shared" si="23"/>
        <v>0.50427350427350426</v>
      </c>
      <c r="S57" s="28"/>
    </row>
    <row r="58" spans="1:19" ht="14.25" customHeight="1" x14ac:dyDescent="0.3">
      <c r="A58" s="21" t="s">
        <v>77</v>
      </c>
      <c r="B58" s="21">
        <f>'Su513'!B7</f>
        <v>5</v>
      </c>
      <c r="C58" s="21">
        <f>'Su513'!C7</f>
        <v>0</v>
      </c>
      <c r="D58" s="21">
        <f>'Su513'!D7</f>
        <v>14</v>
      </c>
      <c r="E58" s="25">
        <f>'Su513'!E7</f>
        <v>9</v>
      </c>
      <c r="F58" s="84">
        <f t="shared" si="19"/>
        <v>0.35714285714285715</v>
      </c>
      <c r="G58" s="29"/>
      <c r="H58" s="23">
        <f>'Su513'!H7</f>
        <v>72</v>
      </c>
      <c r="I58" s="23">
        <f>'Su513'!I7</f>
        <v>0</v>
      </c>
      <c r="J58" s="21">
        <f>'Su513'!J7</f>
        <v>52</v>
      </c>
      <c r="K58" s="25">
        <f>'Su513'!K7</f>
        <v>-20</v>
      </c>
      <c r="L58" s="84">
        <f t="shared" si="20"/>
        <v>1.3846153846153846</v>
      </c>
      <c r="N58" s="21">
        <f t="shared" si="21"/>
        <v>77</v>
      </c>
      <c r="O58" s="4">
        <f t="shared" si="22"/>
        <v>0</v>
      </c>
      <c r="P58" s="23">
        <f>'Su513'!O7</f>
        <v>66</v>
      </c>
      <c r="Q58" s="25">
        <f>'Su513'!P7</f>
        <v>-11</v>
      </c>
      <c r="R58" s="84">
        <f t="shared" si="23"/>
        <v>1.1666666666666667</v>
      </c>
      <c r="S58" s="28"/>
    </row>
    <row r="59" spans="1:19" ht="14.25" customHeight="1" x14ac:dyDescent="0.3">
      <c r="A59" s="21" t="s">
        <v>140</v>
      </c>
      <c r="B59" s="21">
        <f>'Su516'!B7</f>
        <v>0</v>
      </c>
      <c r="C59" s="21">
        <f>'Su516'!C7</f>
        <v>0</v>
      </c>
      <c r="D59" s="21">
        <f>'Su516'!D7</f>
        <v>3</v>
      </c>
      <c r="E59" s="25">
        <f>'Su516'!E7</f>
        <v>3</v>
      </c>
      <c r="F59" s="84">
        <f t="shared" si="19"/>
        <v>0</v>
      </c>
      <c r="G59" s="29"/>
      <c r="H59" s="23">
        <f>'Su516'!H7</f>
        <v>10</v>
      </c>
      <c r="I59" s="21">
        <f>'Su516'!I7</f>
        <v>0</v>
      </c>
      <c r="J59" s="21">
        <f>'Su516'!J7</f>
        <v>53</v>
      </c>
      <c r="K59" s="25">
        <f>'Su516'!K7</f>
        <v>43</v>
      </c>
      <c r="L59" s="84">
        <f t="shared" si="20"/>
        <v>0.18867924528301888</v>
      </c>
      <c r="N59" s="21">
        <f t="shared" si="21"/>
        <v>10</v>
      </c>
      <c r="O59" s="4">
        <f t="shared" si="22"/>
        <v>0</v>
      </c>
      <c r="P59" s="23">
        <f>'Su516'!O7</f>
        <v>56</v>
      </c>
      <c r="Q59" s="25">
        <f>'Su516'!P7</f>
        <v>46</v>
      </c>
      <c r="R59" s="84">
        <f t="shared" si="23"/>
        <v>0.17857142857142858</v>
      </c>
      <c r="S59" s="28"/>
    </row>
    <row r="60" spans="1:19" ht="14.25" customHeight="1" x14ac:dyDescent="0.3">
      <c r="A60" s="21" t="s">
        <v>101</v>
      </c>
      <c r="B60" s="21">
        <f>'Su530'!B7</f>
        <v>7</v>
      </c>
      <c r="C60" s="21">
        <f>'Su530'!C7</f>
        <v>1</v>
      </c>
      <c r="D60" s="21">
        <f>'Su530'!D7</f>
        <v>56</v>
      </c>
      <c r="E60" s="25">
        <f>'Su530'!E7</f>
        <v>49</v>
      </c>
      <c r="F60" s="84">
        <f t="shared" si="19"/>
        <v>0.125</v>
      </c>
      <c r="G60" s="29"/>
      <c r="H60" s="23">
        <f>'Su530'!H7</f>
        <v>120</v>
      </c>
      <c r="I60" s="21">
        <f>'Su530'!I7</f>
        <v>5</v>
      </c>
      <c r="J60" s="21">
        <f>'Su530'!J7</f>
        <v>101</v>
      </c>
      <c r="K60" s="25">
        <f>'Su530'!K7</f>
        <v>-19</v>
      </c>
      <c r="L60" s="84">
        <f t="shared" si="20"/>
        <v>1.1881188118811881</v>
      </c>
      <c r="N60" s="21">
        <f t="shared" si="21"/>
        <v>127</v>
      </c>
      <c r="O60" s="4">
        <f t="shared" si="22"/>
        <v>6</v>
      </c>
      <c r="P60" s="23">
        <f>'Su530'!O7</f>
        <v>157</v>
      </c>
      <c r="Q60" s="25">
        <f>'Su530'!P7</f>
        <v>30</v>
      </c>
      <c r="R60" s="84">
        <f t="shared" si="23"/>
        <v>0.80891719745222934</v>
      </c>
      <c r="S60" s="28"/>
    </row>
    <row r="61" spans="1:19" ht="14.25" customHeight="1" x14ac:dyDescent="0.3">
      <c r="A61" s="21" t="s">
        <v>181</v>
      </c>
      <c r="B61" s="21">
        <f>'Su531'!B7</f>
        <v>1</v>
      </c>
      <c r="C61" s="21">
        <f>'Su531'!C7</f>
        <v>0</v>
      </c>
      <c r="D61" s="21">
        <f>'Su531'!D7</f>
        <v>1</v>
      </c>
      <c r="E61" s="25">
        <f>'Su531'!E7</f>
        <v>0</v>
      </c>
      <c r="F61" s="84">
        <f t="shared" si="19"/>
        <v>1</v>
      </c>
      <c r="G61" s="29"/>
      <c r="H61" s="23">
        <f>'Su531'!H7</f>
        <v>5</v>
      </c>
      <c r="I61" s="21">
        <f>'Su531'!I7</f>
        <v>0</v>
      </c>
      <c r="J61" s="21">
        <f>'Su531'!J7</f>
        <v>261</v>
      </c>
      <c r="K61" s="25">
        <f>'Su531'!K7</f>
        <v>256</v>
      </c>
      <c r="L61" s="84">
        <f t="shared" si="20"/>
        <v>1.9157088122605363E-2</v>
      </c>
      <c r="N61" s="21">
        <f t="shared" si="21"/>
        <v>6</v>
      </c>
      <c r="O61" s="4">
        <f t="shared" si="22"/>
        <v>0</v>
      </c>
      <c r="P61" s="23">
        <f>'Su531'!O7</f>
        <v>262</v>
      </c>
      <c r="Q61" s="25">
        <f>'Su531'!P7</f>
        <v>256</v>
      </c>
      <c r="R61" s="84">
        <f t="shared" si="23"/>
        <v>2.2900763358778626E-2</v>
      </c>
      <c r="S61" s="28"/>
    </row>
    <row r="62" spans="1:19" ht="14.25" customHeight="1" x14ac:dyDescent="0.3">
      <c r="A62" s="21" t="s">
        <v>125</v>
      </c>
      <c r="B62" s="21">
        <f>'Su533'!B7</f>
        <v>0</v>
      </c>
      <c r="C62" s="21">
        <f>'Su533'!C7</f>
        <v>0</v>
      </c>
      <c r="D62" s="21">
        <f>'Su533'!D7</f>
        <v>1</v>
      </c>
      <c r="E62" s="25">
        <f>'Su533'!E7</f>
        <v>1</v>
      </c>
      <c r="F62" s="84">
        <f t="shared" si="19"/>
        <v>0</v>
      </c>
      <c r="G62" s="29"/>
      <c r="H62" s="23">
        <f>'Su533'!H7</f>
        <v>22</v>
      </c>
      <c r="I62" s="21">
        <f>'Su533'!I7</f>
        <v>0</v>
      </c>
      <c r="J62" s="21">
        <f>'Su533'!J7</f>
        <v>22</v>
      </c>
      <c r="K62" s="25">
        <f>'Su533'!K7</f>
        <v>0</v>
      </c>
      <c r="L62" s="84">
        <f t="shared" si="20"/>
        <v>1</v>
      </c>
      <c r="N62" s="21">
        <f t="shared" si="21"/>
        <v>22</v>
      </c>
      <c r="O62" s="4">
        <f t="shared" si="22"/>
        <v>0</v>
      </c>
      <c r="P62" s="23">
        <f>'Su533'!O7</f>
        <v>23</v>
      </c>
      <c r="Q62" s="25">
        <f>'Su533'!P7</f>
        <v>1</v>
      </c>
      <c r="R62" s="84">
        <f t="shared" si="23"/>
        <v>0.95652173913043481</v>
      </c>
      <c r="S62" s="28"/>
    </row>
    <row r="63" spans="1:19" ht="14.25" customHeight="1" x14ac:dyDescent="0.3">
      <c r="A63" s="21" t="s">
        <v>2454</v>
      </c>
      <c r="B63" s="21">
        <f>'Su536'!B7</f>
        <v>2</v>
      </c>
      <c r="C63" s="21">
        <f>'Su536'!C7</f>
        <v>0</v>
      </c>
      <c r="D63" s="21">
        <f>'Su536'!D7</f>
        <v>12</v>
      </c>
      <c r="E63" s="25">
        <f>'Su536'!E7</f>
        <v>10</v>
      </c>
      <c r="F63" s="84">
        <f t="shared" si="19"/>
        <v>0.16666666666666666</v>
      </c>
      <c r="G63" s="29"/>
      <c r="H63" s="23">
        <f>'Su536'!H7</f>
        <v>36</v>
      </c>
      <c r="I63" s="21">
        <f>'Su536'!I7</f>
        <v>0</v>
      </c>
      <c r="J63" s="21">
        <f>'Su536'!J7</f>
        <v>9</v>
      </c>
      <c r="K63" s="25">
        <f>'Su536'!K7</f>
        <v>-27</v>
      </c>
      <c r="L63" s="84">
        <f t="shared" si="20"/>
        <v>4</v>
      </c>
      <c r="N63" s="21">
        <f t="shared" si="21"/>
        <v>38</v>
      </c>
      <c r="O63" s="4">
        <f t="shared" si="22"/>
        <v>0</v>
      </c>
      <c r="P63" s="23">
        <f>'Su536'!O7</f>
        <v>21</v>
      </c>
      <c r="Q63" s="25">
        <f>'Su536'!P7</f>
        <v>-17</v>
      </c>
      <c r="R63" s="84">
        <f t="shared" si="23"/>
        <v>1.8095238095238095</v>
      </c>
      <c r="S63" s="28"/>
    </row>
    <row r="64" spans="1:19" ht="14.25" customHeight="1" x14ac:dyDescent="0.3">
      <c r="A64" s="21" t="s">
        <v>87</v>
      </c>
      <c r="B64" s="21">
        <f>'Su612'!B7</f>
        <v>6</v>
      </c>
      <c r="C64" s="21">
        <f>'Su612'!C7</f>
        <v>0</v>
      </c>
      <c r="D64" s="21">
        <f>'Su612'!D7</f>
        <v>9</v>
      </c>
      <c r="E64" s="25">
        <f>'Su612'!E7</f>
        <v>3</v>
      </c>
      <c r="F64" s="84">
        <f t="shared" si="19"/>
        <v>0.66666666666666663</v>
      </c>
      <c r="G64" s="29"/>
      <c r="H64" s="23">
        <f>'Su612'!H7</f>
        <v>29</v>
      </c>
      <c r="I64" s="21">
        <f>'Su612'!I7</f>
        <v>0</v>
      </c>
      <c r="J64" s="21">
        <f>'Su612'!J7</f>
        <v>50</v>
      </c>
      <c r="K64" s="25">
        <f>'Su612'!K7</f>
        <v>21</v>
      </c>
      <c r="L64" s="84">
        <f t="shared" si="20"/>
        <v>0.57999999999999996</v>
      </c>
      <c r="N64" s="21">
        <f t="shared" si="21"/>
        <v>35</v>
      </c>
      <c r="O64" s="4">
        <f t="shared" si="22"/>
        <v>0</v>
      </c>
      <c r="P64" s="23">
        <f>'Su612'!O7</f>
        <v>59</v>
      </c>
      <c r="Q64" s="25">
        <f>'Su612'!P7</f>
        <v>24</v>
      </c>
      <c r="R64" s="84">
        <f t="shared" si="23"/>
        <v>0.59322033898305082</v>
      </c>
      <c r="S64" s="28"/>
    </row>
    <row r="65" spans="1:19" ht="14.25" customHeight="1" x14ac:dyDescent="0.3">
      <c r="A65" s="21" t="s">
        <v>83</v>
      </c>
      <c r="B65" s="21">
        <f>'Su616'!B7</f>
        <v>9</v>
      </c>
      <c r="C65" s="21">
        <f>'Su616'!C7</f>
        <v>2</v>
      </c>
      <c r="D65" s="21">
        <f>'Su616'!D7</f>
        <v>20</v>
      </c>
      <c r="E65" s="25">
        <f>'Su616'!E7</f>
        <v>11</v>
      </c>
      <c r="F65" s="84">
        <f t="shared" si="19"/>
        <v>0.45</v>
      </c>
      <c r="G65" s="29"/>
      <c r="H65" s="23">
        <f>'Su616'!H7</f>
        <v>91</v>
      </c>
      <c r="I65" s="21">
        <f>'Su616'!I7</f>
        <v>53</v>
      </c>
      <c r="J65" s="21">
        <f>'Su616'!J7</f>
        <v>144</v>
      </c>
      <c r="K65" s="25">
        <f>'Su616'!K7</f>
        <v>53</v>
      </c>
      <c r="L65" s="84">
        <f t="shared" si="20"/>
        <v>0.63194444444444442</v>
      </c>
      <c r="N65" s="21">
        <f t="shared" si="21"/>
        <v>100</v>
      </c>
      <c r="O65" s="4">
        <f t="shared" si="22"/>
        <v>55</v>
      </c>
      <c r="P65" s="23">
        <f>'Su616'!O7</f>
        <v>164</v>
      </c>
      <c r="Q65" s="25">
        <f>'Su616'!P7</f>
        <v>64</v>
      </c>
      <c r="R65" s="84">
        <f t="shared" si="23"/>
        <v>0.6097560975609756</v>
      </c>
      <c r="S65" s="28"/>
    </row>
    <row r="66" spans="1:19" ht="14.25" customHeight="1" x14ac:dyDescent="0.3">
      <c r="A66" s="21" t="s">
        <v>91</v>
      </c>
      <c r="B66" s="21">
        <f>'Su617'!B7</f>
        <v>3</v>
      </c>
      <c r="C66" s="21">
        <f>'Su617'!C7</f>
        <v>0</v>
      </c>
      <c r="D66" s="21">
        <f>'Su617'!D7</f>
        <v>12</v>
      </c>
      <c r="E66" s="21">
        <f>'Su617'!E7</f>
        <v>9</v>
      </c>
      <c r="F66" s="84">
        <f t="shared" si="19"/>
        <v>0.25</v>
      </c>
      <c r="G66" s="29"/>
      <c r="H66" s="23">
        <f>'Su617'!H7</f>
        <v>51</v>
      </c>
      <c r="I66" s="23">
        <f>'Su617'!I7</f>
        <v>0</v>
      </c>
      <c r="J66" s="23">
        <f>'Su617'!J7</f>
        <v>47</v>
      </c>
      <c r="K66" s="23">
        <f>'Su617'!K7</f>
        <v>-4</v>
      </c>
      <c r="L66" s="84">
        <f t="shared" si="20"/>
        <v>1.0851063829787233</v>
      </c>
      <c r="N66" s="21">
        <f t="shared" si="21"/>
        <v>54</v>
      </c>
      <c r="O66" s="4">
        <f t="shared" si="22"/>
        <v>0</v>
      </c>
      <c r="P66" s="23">
        <f>'Su617'!O7</f>
        <v>59</v>
      </c>
      <c r="Q66" s="25">
        <f>'Su617'!P7</f>
        <v>5</v>
      </c>
      <c r="R66" s="84">
        <f t="shared" si="23"/>
        <v>0.9152542372881356</v>
      </c>
      <c r="S66" s="28"/>
    </row>
    <row r="67" spans="1:19" ht="14.25" customHeight="1" x14ac:dyDescent="0.3">
      <c r="A67" s="21" t="s">
        <v>85</v>
      </c>
      <c r="B67" s="21">
        <f>'Su628'!B7</f>
        <v>3</v>
      </c>
      <c r="C67" s="21">
        <f>'Su628'!C7</f>
        <v>0</v>
      </c>
      <c r="D67" s="21">
        <f>'Su628'!D7</f>
        <v>25</v>
      </c>
      <c r="E67" s="25">
        <f>'Su628'!E7</f>
        <v>22</v>
      </c>
      <c r="F67" s="84">
        <f t="shared" si="19"/>
        <v>0.12</v>
      </c>
      <c r="G67" s="29"/>
      <c r="H67" s="23">
        <f>'Su628'!H7</f>
        <v>125</v>
      </c>
      <c r="I67" s="21">
        <f>'Su628'!I7</f>
        <v>0</v>
      </c>
      <c r="J67" s="21">
        <f>'Su628'!J7</f>
        <v>244</v>
      </c>
      <c r="K67" s="25">
        <f>'Su628'!K7</f>
        <v>119</v>
      </c>
      <c r="L67" s="84">
        <f t="shared" si="20"/>
        <v>0.51229508196721307</v>
      </c>
      <c r="N67" s="21">
        <f t="shared" si="21"/>
        <v>128</v>
      </c>
      <c r="O67" s="4">
        <f t="shared" si="22"/>
        <v>0</v>
      </c>
      <c r="P67" s="23">
        <f>'Su628'!O7</f>
        <v>269</v>
      </c>
      <c r="Q67" s="25">
        <f>'Su628'!P7</f>
        <v>141</v>
      </c>
      <c r="R67" s="84">
        <f t="shared" si="23"/>
        <v>0.47583643122676578</v>
      </c>
      <c r="S67" s="28"/>
    </row>
    <row r="68" spans="1:19" ht="14.25" customHeight="1" x14ac:dyDescent="0.3">
      <c r="A68" s="21" t="s">
        <v>86</v>
      </c>
      <c r="B68" s="21">
        <f>'Su702'!B7</f>
        <v>12</v>
      </c>
      <c r="C68" s="21">
        <f>'Su702'!C7</f>
        <v>0</v>
      </c>
      <c r="D68" s="21">
        <f>'Su702'!D7</f>
        <v>26</v>
      </c>
      <c r="E68" s="25">
        <f>'Su702'!E7</f>
        <v>14</v>
      </c>
      <c r="F68" s="84">
        <f t="shared" si="19"/>
        <v>0.46153846153846156</v>
      </c>
      <c r="G68" s="29"/>
      <c r="H68" s="23">
        <f>'Su702'!H7</f>
        <v>136</v>
      </c>
      <c r="I68" s="21">
        <f>'Su702'!I7</f>
        <v>0</v>
      </c>
      <c r="J68" s="21">
        <f>'Su702'!J7</f>
        <v>212</v>
      </c>
      <c r="K68" s="25">
        <f>'Su702'!K7</f>
        <v>76</v>
      </c>
      <c r="L68" s="84">
        <f t="shared" si="20"/>
        <v>0.64150943396226412</v>
      </c>
      <c r="N68" s="21">
        <f t="shared" si="21"/>
        <v>148</v>
      </c>
      <c r="O68" s="4">
        <f t="shared" si="22"/>
        <v>0</v>
      </c>
      <c r="P68" s="23">
        <f>'Su702'!O7</f>
        <v>238</v>
      </c>
      <c r="Q68" s="25">
        <f>'Su702'!P7</f>
        <v>90</v>
      </c>
      <c r="R68" s="84">
        <f t="shared" si="23"/>
        <v>0.62184873949579833</v>
      </c>
      <c r="S68" s="28"/>
    </row>
    <row r="69" spans="1:19" ht="14.25" customHeight="1" x14ac:dyDescent="0.3">
      <c r="A69" s="21" t="s">
        <v>71</v>
      </c>
      <c r="B69" s="21">
        <f>'Su715'!B7</f>
        <v>2</v>
      </c>
      <c r="C69" s="21">
        <f>'Su715'!C7</f>
        <v>3</v>
      </c>
      <c r="D69" s="21">
        <f>'Su715'!D7</f>
        <v>2</v>
      </c>
      <c r="E69" s="25">
        <f>'Su715'!E7</f>
        <v>0</v>
      </c>
      <c r="F69" s="84">
        <f t="shared" si="19"/>
        <v>1</v>
      </c>
      <c r="G69" s="29"/>
      <c r="H69" s="23">
        <f>'Su715'!H7</f>
        <v>7</v>
      </c>
      <c r="I69" s="21">
        <f>'Su715'!I7</f>
        <v>10</v>
      </c>
      <c r="J69" s="21">
        <f>'Su715'!J7</f>
        <v>16</v>
      </c>
      <c r="K69" s="25">
        <f>'Su715'!K7</f>
        <v>9</v>
      </c>
      <c r="L69" s="84">
        <f t="shared" si="20"/>
        <v>0.4375</v>
      </c>
      <c r="N69" s="21">
        <f t="shared" si="21"/>
        <v>9</v>
      </c>
      <c r="O69" s="4">
        <f t="shared" si="22"/>
        <v>13</v>
      </c>
      <c r="P69" s="23">
        <f>'Su715'!O7</f>
        <v>18</v>
      </c>
      <c r="Q69" s="25">
        <f>'Su715'!P7</f>
        <v>9</v>
      </c>
      <c r="R69" s="84">
        <f t="shared" si="23"/>
        <v>0.5</v>
      </c>
      <c r="S69" s="28"/>
    </row>
    <row r="70" spans="1:19" ht="14.25" customHeight="1" x14ac:dyDescent="0.3">
      <c r="A70" s="21" t="s">
        <v>137</v>
      </c>
      <c r="B70" s="21">
        <f>'Su722'!B7</f>
        <v>0</v>
      </c>
      <c r="C70" s="21">
        <f>'Su722'!C7</f>
        <v>0</v>
      </c>
      <c r="D70" s="21">
        <f>'Su722'!D7</f>
        <v>2</v>
      </c>
      <c r="E70" s="25">
        <f>'Su722'!E7</f>
        <v>2</v>
      </c>
      <c r="F70" s="84">
        <f t="shared" si="19"/>
        <v>0</v>
      </c>
      <c r="G70" s="29"/>
      <c r="H70" s="23">
        <f>'Su722'!H7</f>
        <v>13</v>
      </c>
      <c r="I70" s="21">
        <f>'Su722'!I7</f>
        <v>0</v>
      </c>
      <c r="J70" s="21">
        <f>'Su722'!J7</f>
        <v>26</v>
      </c>
      <c r="K70" s="25">
        <f>'Su722'!K7</f>
        <v>13</v>
      </c>
      <c r="L70" s="84">
        <f t="shared" si="20"/>
        <v>0.5</v>
      </c>
      <c r="N70" s="21">
        <f t="shared" si="21"/>
        <v>13</v>
      </c>
      <c r="O70" s="4">
        <f t="shared" si="22"/>
        <v>0</v>
      </c>
      <c r="P70" s="23">
        <f>'Su722'!O7</f>
        <v>28</v>
      </c>
      <c r="Q70" s="25">
        <f>'Su722'!P7</f>
        <v>15</v>
      </c>
      <c r="R70" s="84">
        <f t="shared" si="23"/>
        <v>0.4642857142857143</v>
      </c>
      <c r="S70" s="28"/>
    </row>
    <row r="71" spans="1:19" ht="14.25" customHeight="1" x14ac:dyDescent="0.3">
      <c r="A71" s="21" t="s">
        <v>75</v>
      </c>
      <c r="B71" s="21">
        <f>'Su812'!B7</f>
        <v>4</v>
      </c>
      <c r="C71" s="21">
        <f>'Su812'!C7</f>
        <v>0</v>
      </c>
      <c r="D71" s="21">
        <f>'Su812'!D7</f>
        <v>56</v>
      </c>
      <c r="E71" s="25">
        <f>'Su812'!E7</f>
        <v>52</v>
      </c>
      <c r="F71" s="84">
        <f t="shared" si="19"/>
        <v>7.1428571428571425E-2</v>
      </c>
      <c r="G71" s="29"/>
      <c r="H71" s="23">
        <f>'Su812'!H7</f>
        <v>115</v>
      </c>
      <c r="I71" s="21">
        <f>'Su812'!I7</f>
        <v>0</v>
      </c>
      <c r="J71" s="21">
        <f>'Su812'!J7</f>
        <v>143</v>
      </c>
      <c r="K71" s="25">
        <f>'Su812'!K7</f>
        <v>28</v>
      </c>
      <c r="L71" s="84">
        <f t="shared" si="20"/>
        <v>0.80419580419580416</v>
      </c>
      <c r="N71" s="21">
        <f t="shared" si="21"/>
        <v>119</v>
      </c>
      <c r="O71" s="4">
        <f t="shared" si="22"/>
        <v>0</v>
      </c>
      <c r="P71" s="23">
        <f>'Su812'!O7</f>
        <v>199</v>
      </c>
      <c r="Q71" s="25">
        <f>'Su812'!P7</f>
        <v>80</v>
      </c>
      <c r="R71" s="84">
        <f t="shared" si="23"/>
        <v>0.59798994974874375</v>
      </c>
      <c r="S71" s="28"/>
    </row>
    <row r="72" spans="1:19" ht="14.25" customHeight="1" x14ac:dyDescent="0.3">
      <c r="A72" s="21" t="s">
        <v>129</v>
      </c>
      <c r="B72" s="21">
        <f>'Su831'!B7</f>
        <v>1</v>
      </c>
      <c r="C72" s="21">
        <f>'Su831'!C7</f>
        <v>6</v>
      </c>
      <c r="D72" s="21">
        <f>'Su831'!D7</f>
        <v>6</v>
      </c>
      <c r="E72" s="25">
        <f>'Su831'!E7</f>
        <v>5</v>
      </c>
      <c r="F72" s="84">
        <f t="shared" si="19"/>
        <v>0.16666666666666666</v>
      </c>
      <c r="G72" s="29"/>
      <c r="H72" s="23">
        <f>'Su831'!H7</f>
        <v>5</v>
      </c>
      <c r="I72" s="21">
        <f>'Su831'!I7</f>
        <v>64</v>
      </c>
      <c r="J72" s="21">
        <f>'Su831'!J7</f>
        <v>2</v>
      </c>
      <c r="K72" s="25">
        <f>'Su831'!K7</f>
        <v>-3</v>
      </c>
      <c r="L72" s="84">
        <f t="shared" si="20"/>
        <v>2.5</v>
      </c>
      <c r="N72" s="21">
        <f t="shared" si="21"/>
        <v>6</v>
      </c>
      <c r="O72" s="4">
        <f t="shared" si="22"/>
        <v>70</v>
      </c>
      <c r="P72" s="23">
        <f>'Su831'!O7</f>
        <v>8</v>
      </c>
      <c r="Q72" s="25">
        <f>'Su831'!P7</f>
        <v>2</v>
      </c>
      <c r="R72" s="84">
        <f t="shared" si="23"/>
        <v>0.75</v>
      </c>
      <c r="S72" s="28"/>
    </row>
    <row r="73" spans="1:19" ht="13.95" customHeight="1" x14ac:dyDescent="0.3">
      <c r="A73" s="21" t="s">
        <v>112</v>
      </c>
      <c r="B73" s="21">
        <f>'Su834'!B7</f>
        <v>1</v>
      </c>
      <c r="C73" s="21">
        <f>'Su834'!C7</f>
        <v>0</v>
      </c>
      <c r="D73" s="21">
        <f>'Su834'!D7</f>
        <v>53</v>
      </c>
      <c r="E73" s="25">
        <f>'Su834'!E7</f>
        <v>52</v>
      </c>
      <c r="F73" s="84">
        <f t="shared" si="19"/>
        <v>1.8867924528301886E-2</v>
      </c>
      <c r="G73" s="29"/>
      <c r="H73" s="23">
        <f>'Su834'!H7</f>
        <v>44</v>
      </c>
      <c r="I73" s="21">
        <f>'Su834'!I7</f>
        <v>0</v>
      </c>
      <c r="J73" s="21">
        <f>'Su834'!J7</f>
        <v>110</v>
      </c>
      <c r="K73" s="25">
        <f>'Su834'!K7</f>
        <v>66</v>
      </c>
      <c r="L73" s="84">
        <f t="shared" si="20"/>
        <v>0.4</v>
      </c>
      <c r="N73" s="21">
        <f t="shared" si="21"/>
        <v>45</v>
      </c>
      <c r="O73" s="4">
        <f t="shared" si="22"/>
        <v>0</v>
      </c>
      <c r="P73" s="23">
        <f>'Su834'!O7</f>
        <v>163</v>
      </c>
      <c r="Q73" s="25">
        <f>'Su834'!P7</f>
        <v>118</v>
      </c>
      <c r="R73" s="84">
        <f t="shared" si="23"/>
        <v>0.27607361963190186</v>
      </c>
      <c r="S73" s="28"/>
    </row>
    <row r="74" spans="1:19" ht="13.95" customHeight="1" x14ac:dyDescent="0.3">
      <c r="A74" s="4" t="s">
        <v>3512</v>
      </c>
      <c r="B74" s="4">
        <f>'su999'!B7+'outof council'!B7</f>
        <v>0</v>
      </c>
      <c r="C74" s="4">
        <f>'su999'!C7</f>
        <v>0</v>
      </c>
      <c r="D74" s="4">
        <v>15</v>
      </c>
      <c r="E74" s="25">
        <f>'Su834'!E8</f>
        <v>0</v>
      </c>
      <c r="F74" s="84">
        <f t="shared" si="19"/>
        <v>0</v>
      </c>
      <c r="G74" s="29"/>
      <c r="H74" s="23">
        <f>'su999'!G7+'outof council'!G7</f>
        <v>119</v>
      </c>
      <c r="I74" s="4">
        <f>'su999'!H7+'outof council'!H7</f>
        <v>0</v>
      </c>
      <c r="J74" s="4">
        <f>'su999'!I7+'outof council'!I7</f>
        <v>100</v>
      </c>
      <c r="K74" s="25">
        <f>'Su834'!J8</f>
        <v>0</v>
      </c>
      <c r="L74" s="84">
        <f t="shared" si="20"/>
        <v>1.19</v>
      </c>
      <c r="N74" s="21">
        <f t="shared" si="21"/>
        <v>119</v>
      </c>
      <c r="O74" s="4">
        <f t="shared" si="22"/>
        <v>0</v>
      </c>
      <c r="P74" s="23">
        <f>'Su834'!L8</f>
        <v>0</v>
      </c>
      <c r="Q74" s="25">
        <f>'Su834'!N8</f>
        <v>0</v>
      </c>
      <c r="R74" s="84">
        <f t="shared" si="23"/>
        <v>0</v>
      </c>
      <c r="S74" s="28"/>
    </row>
    <row r="75" spans="1:19" ht="13.95" customHeight="1" x14ac:dyDescent="0.3">
      <c r="A75" s="4" t="s">
        <v>3562</v>
      </c>
      <c r="B75" s="4">
        <f>unplaced!B7</f>
        <v>11</v>
      </c>
      <c r="C75" s="4">
        <f>unplaced!C7</f>
        <v>40</v>
      </c>
      <c r="D75" s="4">
        <v>0</v>
      </c>
      <c r="E75" s="25">
        <v>0</v>
      </c>
      <c r="F75" s="84">
        <f>IFERROR(B75/D75,0)</f>
        <v>0</v>
      </c>
      <c r="G75" s="29"/>
      <c r="H75" s="23">
        <f>unplaced!G7</f>
        <v>7</v>
      </c>
      <c r="I75" s="23">
        <f>unplaced!H7</f>
        <v>262</v>
      </c>
      <c r="J75" s="23">
        <v>0</v>
      </c>
      <c r="K75" s="79">
        <v>0</v>
      </c>
      <c r="L75" s="84">
        <f t="shared" si="20"/>
        <v>0</v>
      </c>
      <c r="N75" s="21">
        <f t="shared" si="21"/>
        <v>18</v>
      </c>
      <c r="O75" s="4">
        <f t="shared" si="22"/>
        <v>302</v>
      </c>
      <c r="P75" s="23">
        <v>0</v>
      </c>
      <c r="Q75" s="79">
        <v>0</v>
      </c>
      <c r="R75" s="84">
        <f t="shared" si="23"/>
        <v>0</v>
      </c>
      <c r="S75" s="28"/>
    </row>
    <row r="76" spans="1:19" ht="13.95" customHeight="1" x14ac:dyDescent="0.3">
      <c r="A76" s="4" t="s">
        <v>3745</v>
      </c>
      <c r="B76" s="4">
        <f>'outof council'!B7</f>
        <v>0</v>
      </c>
      <c r="C76" s="4">
        <f>'outof council'!C7</f>
        <v>0</v>
      </c>
      <c r="D76" s="4">
        <v>0</v>
      </c>
      <c r="E76" s="25">
        <v>0</v>
      </c>
      <c r="F76" s="84">
        <v>0</v>
      </c>
      <c r="G76" s="29"/>
      <c r="H76" s="4">
        <f>'outof council'!G7</f>
        <v>45</v>
      </c>
      <c r="I76" s="4">
        <f>'outof council'!H7</f>
        <v>0</v>
      </c>
      <c r="J76" s="23">
        <v>0</v>
      </c>
      <c r="K76" s="79">
        <v>0</v>
      </c>
      <c r="L76" s="84">
        <v>0</v>
      </c>
      <c r="N76" s="21">
        <f t="shared" ref="N76" si="24">B76+H76</f>
        <v>45</v>
      </c>
      <c r="O76" s="4">
        <f t="shared" ref="O76" si="25">C76+I76</f>
        <v>0</v>
      </c>
      <c r="P76" s="23">
        <v>0</v>
      </c>
      <c r="Q76" s="79">
        <v>0</v>
      </c>
      <c r="R76" s="84">
        <v>0</v>
      </c>
      <c r="S76" s="28"/>
    </row>
    <row r="77" spans="1:19" ht="14.25" customHeight="1" x14ac:dyDescent="0.3">
      <c r="A77" s="21" t="s">
        <v>548</v>
      </c>
      <c r="B77" s="21">
        <f>SUM(B42:B75)</f>
        <v>288</v>
      </c>
      <c r="C77" s="21">
        <f t="shared" ref="C77:E77" si="26">SUM(C42:C75)</f>
        <v>200</v>
      </c>
      <c r="D77" s="21">
        <f t="shared" si="26"/>
        <v>2097</v>
      </c>
      <c r="E77" s="21">
        <f t="shared" si="26"/>
        <v>1805</v>
      </c>
      <c r="F77" s="84">
        <f t="shared" si="19"/>
        <v>0.13733905579399142</v>
      </c>
      <c r="G77" s="31"/>
      <c r="H77" s="21">
        <f t="shared" ref="H77:K77" si="27">SUM(H42:H75)</f>
        <v>3511</v>
      </c>
      <c r="I77" s="21">
        <f t="shared" si="27"/>
        <v>1909</v>
      </c>
      <c r="J77" s="21">
        <f t="shared" si="27"/>
        <v>5005</v>
      </c>
      <c r="K77" s="21">
        <f t="shared" si="27"/>
        <v>1520</v>
      </c>
      <c r="L77" s="84">
        <f t="shared" si="20"/>
        <v>0.70149850149850146</v>
      </c>
      <c r="N77" s="21">
        <f t="shared" si="21"/>
        <v>3799</v>
      </c>
      <c r="O77" s="21">
        <f t="shared" si="21"/>
        <v>2109</v>
      </c>
      <c r="P77" s="21">
        <f>SUM(P42:P75)</f>
        <v>6987</v>
      </c>
      <c r="Q77" s="21">
        <f t="shared" ref="Q77" si="28">SUM(Q42:Q75)</f>
        <v>3325</v>
      </c>
      <c r="R77" s="84">
        <f t="shared" si="23"/>
        <v>0.54372405896665232</v>
      </c>
      <c r="S77" s="28"/>
    </row>
    <row r="78" spans="1:19" ht="20.25" customHeight="1" x14ac:dyDescent="0.3"/>
    <row r="79" spans="1:19" ht="20.25" customHeight="1" x14ac:dyDescent="0.3"/>
    <row r="80" spans="1:19" ht="20.25" customHeight="1" x14ac:dyDescent="0.3"/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</sheetData>
  <mergeCells count="7">
    <mergeCell ref="U1:W1"/>
    <mergeCell ref="B1:E1"/>
    <mergeCell ref="H1:K1"/>
    <mergeCell ref="N1:Q1"/>
    <mergeCell ref="B40:E40"/>
    <mergeCell ref="H40:K40"/>
    <mergeCell ref="N40:Q40"/>
  </mergeCells>
  <conditionalFormatting sqref="F1:F1048576 L1:L1048576 R1:R1048576 X1:X1048576">
    <cfRule type="cellIs" dxfId="6" priority="4" operator="greaterThan">
      <formula>0.99</formula>
    </cfRule>
  </conditionalFormatting>
  <pageMargins left="0.2" right="0.2" top="0.5" bottom="0.25" header="0.3" footer="0.3"/>
  <pageSetup paperSize="5" orientation="landscape" r:id="rId1"/>
  <headerFooter>
    <oddHeader>&amp;C&amp;A</oddHeader>
  </headerFooter>
  <rowBreaks count="1" manualBreakCount="1">
    <brk id="39" max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5347-FE49-4A0C-BD05-15DDFE612D36}">
  <dimension ref="A1:Q61"/>
  <sheetViews>
    <sheetView topLeftCell="A6" workbookViewId="0">
      <selection activeCell="N1" sqref="N1:P1"/>
    </sheetView>
  </sheetViews>
  <sheetFormatPr defaultColWidth="9.109375" defaultRowHeight="46.95" customHeight="1" x14ac:dyDescent="0.3"/>
  <cols>
    <col min="1" max="1" width="0.6640625" style="7" customWidth="1"/>
    <col min="2" max="2" width="19.109375" style="77" customWidth="1"/>
    <col min="3" max="3" width="8.109375" style="7" customWidth="1"/>
    <col min="4" max="4" width="7.6640625" style="7" customWidth="1"/>
    <col min="5" max="5" width="6.88671875" style="7" customWidth="1"/>
    <col min="6" max="6" width="6.33203125" style="7" customWidth="1"/>
    <col min="7" max="7" width="8.6640625" style="7" customWidth="1"/>
    <col min="8" max="8" width="7.33203125" style="7" customWidth="1"/>
    <col min="9" max="10" width="7.6640625" style="7" customWidth="1"/>
    <col min="11" max="11" width="9" style="7" customWidth="1"/>
    <col min="12" max="12" width="9.109375" style="7" customWidth="1"/>
    <col min="13" max="13" width="6.664062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92</v>
      </c>
    </row>
    <row r="2" spans="1:17" ht="57.7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39">
        <f>SUMIFS('2025 Girls'!D:D,'2025 Girls'!$A:$A,$Q$1)</f>
        <v>41</v>
      </c>
      <c r="C3" s="4">
        <f>VLOOKUP($Q$1,'2025 Girls'!A:G,6,0)</f>
        <v>44</v>
      </c>
      <c r="D3" s="4">
        <v>369</v>
      </c>
      <c r="E3" s="4">
        <f>D3-B3</f>
        <v>328</v>
      </c>
      <c r="F3" s="8">
        <f>B3/D3</f>
        <v>0.1111111111111111</v>
      </c>
      <c r="H3" s="4">
        <f>SUMIFS('2025 Girls'!E:E,'2025 Girls'!$A:$A,$Q$1)</f>
        <v>313</v>
      </c>
      <c r="I3" s="4">
        <f>VLOOKUP($Q$1,'2025 Girls'!A:G,7,0)</f>
        <v>306</v>
      </c>
      <c r="J3" s="4">
        <v>308</v>
      </c>
      <c r="K3" s="4">
        <f>J3-H3</f>
        <v>-5</v>
      </c>
      <c r="L3" s="88">
        <f>H3/J3</f>
        <v>1.0162337662337662</v>
      </c>
      <c r="N3" s="21">
        <f>B3+H3</f>
        <v>354</v>
      </c>
      <c r="O3" s="21">
        <f>D3+J3</f>
        <v>677</v>
      </c>
      <c r="P3" s="21">
        <f>O3-N3</f>
        <v>323</v>
      </c>
      <c r="Q3" s="8">
        <f>N3/O3</f>
        <v>0.52289512555391437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78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39">
        <f>SUMIFS('2025 Adults'!D:D,'2025 Adults'!$A:$A,$Q$1)</f>
        <v>23</v>
      </c>
      <c r="C7" s="21">
        <f>VLOOKUP($Q$1,'2025 Adults'!A:G,6,0)</f>
        <v>0</v>
      </c>
      <c r="D7" s="21">
        <v>101</v>
      </c>
      <c r="E7" s="21">
        <f>D7-B7</f>
        <v>78</v>
      </c>
      <c r="F7" s="8">
        <f>B7/D7</f>
        <v>0.22772277227722773</v>
      </c>
      <c r="H7" s="4">
        <f>SUMIFS('2025 Adults'!E:E,'2025 Adults'!$A:$A,$Q$1)</f>
        <v>296</v>
      </c>
      <c r="I7" s="21">
        <f>VLOOKUP($Q$1,'2025 Adults'!A:G,7,0)</f>
        <v>0</v>
      </c>
      <c r="J7" s="21">
        <v>339</v>
      </c>
      <c r="K7" s="21">
        <f>J7-H7</f>
        <v>43</v>
      </c>
      <c r="L7" s="8">
        <f>H7/J7</f>
        <v>0.87315634218289084</v>
      </c>
      <c r="N7" s="21">
        <f>B7+H7</f>
        <v>319</v>
      </c>
      <c r="O7" s="21">
        <f>D7+J7</f>
        <v>440</v>
      </c>
      <c r="P7" s="21">
        <f>O7-N7</f>
        <v>121</v>
      </c>
      <c r="Q7" s="89">
        <f>N7/O7</f>
        <v>0.72499999999999998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3</v>
      </c>
      <c r="C11" s="5">
        <v>13</v>
      </c>
      <c r="D11" s="4">
        <f>C11-B11</f>
        <v>10</v>
      </c>
      <c r="E11" s="88">
        <f>B11/C11</f>
        <v>0.23076923076923078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1215</v>
      </c>
      <c r="B14" s="47" t="s">
        <v>1217</v>
      </c>
      <c r="C14" s="57" t="s">
        <v>15</v>
      </c>
      <c r="D14" s="49">
        <v>217</v>
      </c>
      <c r="E14" s="49" t="s">
        <v>2595</v>
      </c>
      <c r="F14" s="49" t="s">
        <v>2596</v>
      </c>
      <c r="G14" s="49" t="s">
        <v>13</v>
      </c>
      <c r="H14" s="49" t="s">
        <v>92</v>
      </c>
      <c r="I14" s="4">
        <v>286</v>
      </c>
      <c r="J14" s="4">
        <f>IFERROR(VLOOKUP(A14,'GS by School'!A:X,20,0),0)</f>
        <v>0</v>
      </c>
      <c r="K14" s="4">
        <f t="shared" ref="K14:K61" si="0">I14-J14</f>
        <v>286</v>
      </c>
      <c r="L14" s="8">
        <f>IFERROR(I14/#REF!,0)</f>
        <v>0</v>
      </c>
    </row>
    <row r="15" spans="1:17" ht="31.5" customHeight="1" x14ac:dyDescent="0.3">
      <c r="A15" s="39" t="s">
        <v>1867</v>
      </c>
      <c r="B15" s="47" t="s">
        <v>1868</v>
      </c>
      <c r="C15" s="57" t="s">
        <v>15</v>
      </c>
      <c r="D15" s="49">
        <v>217</v>
      </c>
      <c r="E15" s="49" t="s">
        <v>2595</v>
      </c>
      <c r="F15" s="49" t="s">
        <v>2597</v>
      </c>
      <c r="G15" s="49" t="s">
        <v>13</v>
      </c>
      <c r="H15" s="49" t="s">
        <v>92</v>
      </c>
      <c r="I15" s="4">
        <v>22</v>
      </c>
      <c r="J15" s="4">
        <f>IFERROR(VLOOKUP(A15,'GS by School'!A:X,20,0),0)</f>
        <v>0</v>
      </c>
      <c r="K15" s="4">
        <f t="shared" si="0"/>
        <v>22</v>
      </c>
      <c r="L15" s="8">
        <f>IFERROR(I15/#REF!,0)</f>
        <v>0</v>
      </c>
    </row>
    <row r="16" spans="1:17" ht="31.5" customHeight="1" x14ac:dyDescent="0.3">
      <c r="A16" s="39" t="s">
        <v>2377</v>
      </c>
      <c r="B16" s="47" t="s">
        <v>2378</v>
      </c>
      <c r="C16" s="57" t="s">
        <v>15</v>
      </c>
      <c r="D16" s="49">
        <v>217</v>
      </c>
      <c r="E16" s="49" t="s">
        <v>13</v>
      </c>
      <c r="F16" s="49">
        <v>76131</v>
      </c>
      <c r="G16" s="49" t="s">
        <v>13</v>
      </c>
      <c r="H16" s="49" t="s">
        <v>92</v>
      </c>
      <c r="I16" s="4">
        <v>0</v>
      </c>
      <c r="J16" s="4">
        <f>IFERROR(VLOOKUP(A16,'GS by School'!A:X,20,0),0)</f>
        <v>0</v>
      </c>
      <c r="K16" s="4">
        <f t="shared" si="0"/>
        <v>0</v>
      </c>
      <c r="L16" s="8">
        <f>IFERROR(I16/#REF!,0)</f>
        <v>0</v>
      </c>
    </row>
    <row r="17" spans="1:12" ht="31.5" customHeight="1" x14ac:dyDescent="0.3">
      <c r="A17" s="39" t="s">
        <v>664</v>
      </c>
      <c r="B17" s="47" t="s">
        <v>665</v>
      </c>
      <c r="C17" s="57" t="s">
        <v>15</v>
      </c>
      <c r="D17" s="49">
        <v>217</v>
      </c>
      <c r="E17" s="49" t="s">
        <v>13</v>
      </c>
      <c r="F17" s="49" t="s">
        <v>2598</v>
      </c>
      <c r="G17" s="49" t="s">
        <v>13</v>
      </c>
      <c r="H17" s="49" t="s">
        <v>92</v>
      </c>
      <c r="I17" s="4">
        <v>259</v>
      </c>
      <c r="J17" s="4">
        <f>IFERROR(VLOOKUP(A17,'GS by School'!A:X,20,0),0)</f>
        <v>0</v>
      </c>
      <c r="K17" s="4">
        <f t="shared" si="0"/>
        <v>259</v>
      </c>
      <c r="L17" s="8">
        <f>IFERROR(I17/#REF!,0)</f>
        <v>0</v>
      </c>
    </row>
    <row r="18" spans="1:12" ht="31.5" customHeight="1" x14ac:dyDescent="0.3">
      <c r="A18" s="39" t="s">
        <v>418</v>
      </c>
      <c r="B18" s="47" t="s">
        <v>420</v>
      </c>
      <c r="C18" s="57" t="s">
        <v>15</v>
      </c>
      <c r="D18" s="49">
        <v>217</v>
      </c>
      <c r="E18" s="49" t="s">
        <v>2599</v>
      </c>
      <c r="F18" s="49" t="s">
        <v>2600</v>
      </c>
      <c r="G18" s="49" t="s">
        <v>13</v>
      </c>
      <c r="H18" s="49" t="s">
        <v>92</v>
      </c>
      <c r="I18" s="4">
        <v>352</v>
      </c>
      <c r="J18" s="4">
        <f>IFERROR(VLOOKUP(A18,'GS by School'!A:X,20,0),0)</f>
        <v>0</v>
      </c>
      <c r="K18" s="4">
        <f t="shared" si="0"/>
        <v>352</v>
      </c>
      <c r="L18" s="8">
        <f>IFERROR(I18/#REF!,0)</f>
        <v>0</v>
      </c>
    </row>
    <row r="19" spans="1:12" ht="31.5" customHeight="1" x14ac:dyDescent="0.3">
      <c r="A19" s="39" t="s">
        <v>2601</v>
      </c>
      <c r="B19" s="80" t="s">
        <v>2602</v>
      </c>
      <c r="C19" s="57" t="s">
        <v>15</v>
      </c>
      <c r="D19" s="49">
        <v>217</v>
      </c>
      <c r="E19" s="49" t="s">
        <v>2530</v>
      </c>
      <c r="F19" s="49">
        <v>76118</v>
      </c>
      <c r="G19" s="49" t="s">
        <v>2603</v>
      </c>
      <c r="H19" s="49" t="s">
        <v>92</v>
      </c>
      <c r="I19" s="4">
        <v>0</v>
      </c>
      <c r="J19" s="4">
        <f>IFERROR(VLOOKUP(A19,'GS by School'!A:X,20,0),0)</f>
        <v>0</v>
      </c>
      <c r="K19" s="4">
        <f t="shared" si="0"/>
        <v>0</v>
      </c>
      <c r="L19" s="8">
        <f>IFERROR(I19/#REF!,0)</f>
        <v>0</v>
      </c>
    </row>
    <row r="20" spans="1:12" ht="31.5" customHeight="1" x14ac:dyDescent="0.3">
      <c r="A20" s="39" t="s">
        <v>680</v>
      </c>
      <c r="B20" s="47" t="s">
        <v>681</v>
      </c>
      <c r="C20" s="57" t="s">
        <v>15</v>
      </c>
      <c r="D20" s="49">
        <v>217</v>
      </c>
      <c r="E20" s="49" t="s">
        <v>13</v>
      </c>
      <c r="F20" s="49" t="s">
        <v>2494</v>
      </c>
      <c r="G20" s="49" t="s">
        <v>13</v>
      </c>
      <c r="H20" s="49" t="s">
        <v>92</v>
      </c>
      <c r="I20" s="4">
        <v>295</v>
      </c>
      <c r="J20" s="4">
        <f>IFERROR(VLOOKUP(A20,'GS by School'!A:X,20,0),0)</f>
        <v>0</v>
      </c>
      <c r="K20" s="4">
        <f t="shared" si="0"/>
        <v>295</v>
      </c>
      <c r="L20" s="8">
        <f>IFERROR(I20/#REF!,0)</f>
        <v>0</v>
      </c>
    </row>
    <row r="21" spans="1:12" ht="31.5" customHeight="1" x14ac:dyDescent="0.3">
      <c r="A21" s="39" t="s">
        <v>1987</v>
      </c>
      <c r="B21" s="47" t="s">
        <v>1989</v>
      </c>
      <c r="C21" s="57" t="s">
        <v>15</v>
      </c>
      <c r="D21" s="49">
        <v>217</v>
      </c>
      <c r="E21" s="49" t="s">
        <v>13</v>
      </c>
      <c r="F21" s="49" t="s">
        <v>2494</v>
      </c>
      <c r="G21" s="49" t="s">
        <v>13</v>
      </c>
      <c r="H21" s="49" t="s">
        <v>92</v>
      </c>
      <c r="I21" s="4">
        <v>278</v>
      </c>
      <c r="J21" s="4">
        <f>IFERROR(VLOOKUP(A21,'GS by School'!A:X,20,0),0)</f>
        <v>0</v>
      </c>
      <c r="K21" s="4">
        <f t="shared" si="0"/>
        <v>278</v>
      </c>
      <c r="L21" s="8">
        <f>IFERROR(I21/#REF!,0)</f>
        <v>0</v>
      </c>
    </row>
    <row r="22" spans="1:12" ht="31.5" customHeight="1" x14ac:dyDescent="0.3">
      <c r="A22" s="39" t="s">
        <v>2397</v>
      </c>
      <c r="B22" s="47" t="s">
        <v>2382</v>
      </c>
      <c r="C22" s="57" t="s">
        <v>15</v>
      </c>
      <c r="D22" s="49">
        <v>217</v>
      </c>
      <c r="E22" s="49" t="s">
        <v>13</v>
      </c>
      <c r="F22" s="49">
        <v>76131</v>
      </c>
      <c r="G22" s="49" t="s">
        <v>13</v>
      </c>
      <c r="H22" s="49" t="s">
        <v>92</v>
      </c>
      <c r="I22" s="4">
        <v>282</v>
      </c>
      <c r="J22" s="4">
        <f>IFERROR(VLOOKUP(A22,'GS by School'!A:X,20,0),0)</f>
        <v>0</v>
      </c>
      <c r="K22" s="4">
        <f t="shared" si="0"/>
        <v>282</v>
      </c>
      <c r="L22" s="8">
        <f>IFERROR(I22/#REF!,0)</f>
        <v>0</v>
      </c>
    </row>
    <row r="23" spans="1:12" ht="31.5" customHeight="1" x14ac:dyDescent="0.3">
      <c r="A23" s="39" t="s">
        <v>2029</v>
      </c>
      <c r="B23" s="47" t="s">
        <v>2030</v>
      </c>
      <c r="C23" s="57" t="s">
        <v>15</v>
      </c>
      <c r="D23" s="49">
        <v>217</v>
      </c>
      <c r="E23" s="49" t="s">
        <v>2595</v>
      </c>
      <c r="F23" s="49" t="s">
        <v>2604</v>
      </c>
      <c r="G23" s="49" t="s">
        <v>13</v>
      </c>
      <c r="H23" s="49" t="s">
        <v>92</v>
      </c>
      <c r="I23" s="4">
        <v>261</v>
      </c>
      <c r="J23" s="4">
        <f>IFERROR(VLOOKUP(A23,'GS by School'!A:X,20,0),0)</f>
        <v>0</v>
      </c>
      <c r="K23" s="4">
        <f t="shared" si="0"/>
        <v>261</v>
      </c>
      <c r="L23" s="8">
        <f>IFERROR(I23/#REF!,0)</f>
        <v>0</v>
      </c>
    </row>
    <row r="24" spans="1:12" ht="31.5" customHeight="1" x14ac:dyDescent="0.3">
      <c r="A24" s="4" t="s">
        <v>2605</v>
      </c>
      <c r="B24" s="39" t="s">
        <v>2606</v>
      </c>
      <c r="C24" s="58" t="s">
        <v>15</v>
      </c>
      <c r="D24" s="58">
        <v>217</v>
      </c>
      <c r="E24" s="58" t="s">
        <v>13</v>
      </c>
      <c r="F24" s="58" t="s">
        <v>2607</v>
      </c>
      <c r="G24" s="58" t="s">
        <v>13</v>
      </c>
      <c r="H24" s="58" t="s">
        <v>92</v>
      </c>
      <c r="I24" s="4">
        <v>0</v>
      </c>
      <c r="J24" s="4">
        <f>IFERROR(VLOOKUP(A24,'GS by School'!A:X,20,0),0)</f>
        <v>0</v>
      </c>
      <c r="K24" s="4">
        <f t="shared" si="0"/>
        <v>0</v>
      </c>
      <c r="L24" s="8">
        <f>IFERROR(I24/#REF!,0)</f>
        <v>0</v>
      </c>
    </row>
    <row r="25" spans="1:12" ht="31.5" customHeight="1" x14ac:dyDescent="0.3">
      <c r="A25" s="4" t="s">
        <v>869</v>
      </c>
      <c r="B25" s="39" t="s">
        <v>870</v>
      </c>
      <c r="C25" s="58" t="s">
        <v>15</v>
      </c>
      <c r="D25" s="58">
        <v>217</v>
      </c>
      <c r="E25" s="58" t="s">
        <v>13</v>
      </c>
      <c r="F25" s="58" t="s">
        <v>2608</v>
      </c>
      <c r="G25" s="58" t="s">
        <v>13</v>
      </c>
      <c r="H25" s="58" t="s">
        <v>92</v>
      </c>
      <c r="I25" s="4">
        <v>337</v>
      </c>
      <c r="J25" s="4">
        <f>IFERROR(VLOOKUP(A25,'GS by School'!A:X,20,0),0)</f>
        <v>0</v>
      </c>
      <c r="K25" s="4">
        <f t="shared" si="0"/>
        <v>337</v>
      </c>
      <c r="L25" s="8">
        <f>IFERROR(I25/#REF!,0)</f>
        <v>0</v>
      </c>
    </row>
    <row r="26" spans="1:12" ht="31.5" customHeight="1" x14ac:dyDescent="0.3">
      <c r="A26" s="4" t="s">
        <v>1508</v>
      </c>
      <c r="B26" s="39" t="s">
        <v>1509</v>
      </c>
      <c r="C26" s="58" t="s">
        <v>15</v>
      </c>
      <c r="D26" s="58">
        <v>217</v>
      </c>
      <c r="E26" s="58" t="s">
        <v>13</v>
      </c>
      <c r="F26" s="58" t="s">
        <v>2609</v>
      </c>
      <c r="G26" s="58" t="s">
        <v>13</v>
      </c>
      <c r="H26" s="58" t="s">
        <v>92</v>
      </c>
      <c r="I26" s="4">
        <v>192</v>
      </c>
      <c r="J26" s="4">
        <f>IFERROR(VLOOKUP(A26,'GS by School'!A:X,20,0),0)</f>
        <v>0</v>
      </c>
      <c r="K26" s="4">
        <f t="shared" si="0"/>
        <v>192</v>
      </c>
      <c r="L26" s="8">
        <f>IFERROR(I26/#REF!,0)</f>
        <v>0</v>
      </c>
    </row>
    <row r="27" spans="1:12" ht="31.5" customHeight="1" x14ac:dyDescent="0.3">
      <c r="A27" s="4" t="s">
        <v>1511</v>
      </c>
      <c r="B27" s="39" t="s">
        <v>1512</v>
      </c>
      <c r="C27" s="58" t="s">
        <v>15</v>
      </c>
      <c r="D27" s="58">
        <v>217</v>
      </c>
      <c r="E27" s="58" t="s">
        <v>13</v>
      </c>
      <c r="F27" s="58" t="s">
        <v>2610</v>
      </c>
      <c r="G27" s="58" t="s">
        <v>13</v>
      </c>
      <c r="H27" s="58" t="s">
        <v>92</v>
      </c>
      <c r="I27" s="4">
        <v>213</v>
      </c>
      <c r="J27" s="4">
        <f>IFERROR(VLOOKUP(A27,'GS by School'!A:X,20,0),0)</f>
        <v>0</v>
      </c>
      <c r="K27" s="4">
        <f t="shared" si="0"/>
        <v>213</v>
      </c>
      <c r="L27" s="8">
        <f>IFERROR(I27/#REF!,0)</f>
        <v>0</v>
      </c>
    </row>
    <row r="28" spans="1:12" ht="31.5" customHeight="1" x14ac:dyDescent="0.3">
      <c r="A28" s="4" t="s">
        <v>1204</v>
      </c>
      <c r="B28" s="39" t="s">
        <v>1205</v>
      </c>
      <c r="C28" s="58" t="s">
        <v>15</v>
      </c>
      <c r="D28" s="58">
        <v>217</v>
      </c>
      <c r="E28" s="58" t="s">
        <v>2611</v>
      </c>
      <c r="F28" s="58" t="s">
        <v>2612</v>
      </c>
      <c r="G28" s="58" t="s">
        <v>13</v>
      </c>
      <c r="H28" s="58" t="s">
        <v>92</v>
      </c>
      <c r="I28" s="4">
        <v>114</v>
      </c>
      <c r="J28" s="4">
        <f>IFERROR(VLOOKUP(A28,'GS by School'!A:X,20,0),0)</f>
        <v>0</v>
      </c>
      <c r="K28" s="4">
        <f t="shared" si="0"/>
        <v>114</v>
      </c>
      <c r="L28" s="8">
        <f>IFERROR(I28/#REF!,0)</f>
        <v>0</v>
      </c>
    </row>
    <row r="29" spans="1:12" ht="31.5" customHeight="1" x14ac:dyDescent="0.3">
      <c r="A29" s="4" t="s">
        <v>898</v>
      </c>
      <c r="B29" s="39" t="s">
        <v>899</v>
      </c>
      <c r="C29" s="58" t="s">
        <v>15</v>
      </c>
      <c r="D29" s="58">
        <v>217</v>
      </c>
      <c r="E29" s="58" t="s">
        <v>13</v>
      </c>
      <c r="F29" s="58" t="s">
        <v>2608</v>
      </c>
      <c r="G29" s="58" t="s">
        <v>13</v>
      </c>
      <c r="H29" s="58" t="s">
        <v>92</v>
      </c>
      <c r="I29" s="4">
        <v>259</v>
      </c>
      <c r="J29" s="4">
        <f>IFERROR(VLOOKUP(A29,'GS by School'!A:X,20,0),0)</f>
        <v>0</v>
      </c>
      <c r="K29" s="4">
        <f t="shared" si="0"/>
        <v>259</v>
      </c>
      <c r="L29" s="8">
        <f>IFERROR(I29/#REF!,0)</f>
        <v>0</v>
      </c>
    </row>
    <row r="30" spans="1:12" ht="31.5" customHeight="1" x14ac:dyDescent="0.3">
      <c r="A30" s="4" t="s">
        <v>947</v>
      </c>
      <c r="B30" s="39" t="s">
        <v>949</v>
      </c>
      <c r="C30" s="58" t="s">
        <v>15</v>
      </c>
      <c r="D30" s="58">
        <v>217</v>
      </c>
      <c r="E30" s="58" t="s">
        <v>2613</v>
      </c>
      <c r="F30" s="58">
        <v>76082</v>
      </c>
      <c r="G30" s="58" t="s">
        <v>13</v>
      </c>
      <c r="H30" s="58" t="s">
        <v>92</v>
      </c>
      <c r="I30" s="4">
        <v>271</v>
      </c>
      <c r="J30" s="4">
        <f>IFERROR(VLOOKUP(A30,'GS by School'!A:X,20,0),0)</f>
        <v>0</v>
      </c>
      <c r="K30" s="4">
        <f t="shared" si="0"/>
        <v>271</v>
      </c>
      <c r="L30" s="8">
        <f>IFERROR(I30/#REF!,0)</f>
        <v>0</v>
      </c>
    </row>
    <row r="31" spans="1:12" ht="31.5" customHeight="1" x14ac:dyDescent="0.3">
      <c r="A31" s="4" t="s">
        <v>539</v>
      </c>
      <c r="B31" s="39" t="s">
        <v>541</v>
      </c>
      <c r="C31" s="58" t="s">
        <v>15</v>
      </c>
      <c r="D31" s="58">
        <v>217</v>
      </c>
      <c r="E31" s="58" t="s">
        <v>13</v>
      </c>
      <c r="F31" s="58" t="s">
        <v>2614</v>
      </c>
      <c r="G31" s="58" t="s">
        <v>13</v>
      </c>
      <c r="H31" s="58" t="s">
        <v>92</v>
      </c>
      <c r="I31" s="4">
        <v>348</v>
      </c>
      <c r="J31" s="4">
        <f>IFERROR(VLOOKUP(A31,'GS by School'!A:X,20,0),0)</f>
        <v>0</v>
      </c>
      <c r="K31" s="4">
        <f t="shared" si="0"/>
        <v>348</v>
      </c>
      <c r="L31" s="8">
        <f>IFERROR(I31/#REF!,0)</f>
        <v>0</v>
      </c>
    </row>
    <row r="32" spans="1:12" ht="31.5" customHeight="1" x14ac:dyDescent="0.3">
      <c r="A32" s="4" t="s">
        <v>1498</v>
      </c>
      <c r="B32" s="39" t="s">
        <v>1499</v>
      </c>
      <c r="C32" s="58" t="s">
        <v>15</v>
      </c>
      <c r="D32" s="58">
        <v>217</v>
      </c>
      <c r="E32" s="58" t="s">
        <v>2599</v>
      </c>
      <c r="F32" s="58" t="s">
        <v>2615</v>
      </c>
      <c r="G32" s="58" t="s">
        <v>13</v>
      </c>
      <c r="H32" s="58" t="s">
        <v>92</v>
      </c>
      <c r="I32" s="4">
        <v>354</v>
      </c>
      <c r="J32" s="4">
        <f>IFERROR(VLOOKUP(A32,'GS by School'!A:X,20,0),0)</f>
        <v>0</v>
      </c>
      <c r="K32" s="4">
        <f t="shared" si="0"/>
        <v>354</v>
      </c>
      <c r="L32" s="8">
        <f>IFERROR(I32/#REF!,0)</f>
        <v>0</v>
      </c>
    </row>
    <row r="33" spans="1:12" ht="31.5" customHeight="1" x14ac:dyDescent="0.3">
      <c r="A33" s="4" t="s">
        <v>1531</v>
      </c>
      <c r="B33" s="39" t="s">
        <v>2616</v>
      </c>
      <c r="C33" s="58" t="s">
        <v>15</v>
      </c>
      <c r="D33" s="58">
        <v>217</v>
      </c>
      <c r="E33" s="58" t="s">
        <v>13</v>
      </c>
      <c r="F33" s="58" t="s">
        <v>2494</v>
      </c>
      <c r="G33" s="58" t="s">
        <v>13</v>
      </c>
      <c r="H33" s="58" t="s">
        <v>92</v>
      </c>
      <c r="I33" s="4">
        <v>279</v>
      </c>
      <c r="J33" s="4">
        <f>IFERROR(VLOOKUP(A33,'GS by School'!A:X,20,0),0)</f>
        <v>0</v>
      </c>
      <c r="K33" s="4">
        <f t="shared" si="0"/>
        <v>279</v>
      </c>
      <c r="L33" s="8">
        <f>IFERROR(I33/#REF!,0)</f>
        <v>0</v>
      </c>
    </row>
    <row r="34" spans="1:12" ht="31.5" customHeight="1" x14ac:dyDescent="0.3">
      <c r="A34" s="4" t="s">
        <v>1727</v>
      </c>
      <c r="B34" s="39" t="s">
        <v>2265</v>
      </c>
      <c r="C34" s="58" t="s">
        <v>15</v>
      </c>
      <c r="D34" s="58">
        <v>217</v>
      </c>
      <c r="E34" s="58" t="s">
        <v>2617</v>
      </c>
      <c r="F34" s="58">
        <v>76179</v>
      </c>
      <c r="G34" s="58" t="s">
        <v>13</v>
      </c>
      <c r="H34" s="58" t="s">
        <v>92</v>
      </c>
      <c r="I34" s="4">
        <v>0</v>
      </c>
      <c r="J34" s="4">
        <f>IFERROR(VLOOKUP(A34,'GS by School'!A:X,20,0),0)</f>
        <v>0</v>
      </c>
      <c r="K34" s="4">
        <f t="shared" si="0"/>
        <v>0</v>
      </c>
      <c r="L34" s="8">
        <f>IFERROR(I34/#REF!,0)</f>
        <v>0</v>
      </c>
    </row>
    <row r="35" spans="1:12" ht="31.5" customHeight="1" x14ac:dyDescent="0.3">
      <c r="A35" s="4" t="s">
        <v>402</v>
      </c>
      <c r="B35" s="39" t="s">
        <v>403</v>
      </c>
      <c r="C35" s="58" t="s">
        <v>15</v>
      </c>
      <c r="D35" s="58">
        <v>217</v>
      </c>
      <c r="E35" s="58" t="s">
        <v>2599</v>
      </c>
      <c r="F35" s="58" t="s">
        <v>2600</v>
      </c>
      <c r="G35" s="58" t="s">
        <v>13</v>
      </c>
      <c r="H35" s="58" t="s">
        <v>92</v>
      </c>
      <c r="I35" s="4">
        <v>375</v>
      </c>
      <c r="J35" s="4">
        <f>IFERROR(VLOOKUP(A35,'GS by School'!A:X,20,0),0)</f>
        <v>0</v>
      </c>
      <c r="K35" s="4">
        <f t="shared" si="0"/>
        <v>375</v>
      </c>
      <c r="L35" s="8">
        <f>IFERROR(I35/#REF!,0)</f>
        <v>0</v>
      </c>
    </row>
    <row r="36" spans="1:12" ht="31.5" customHeight="1" x14ac:dyDescent="0.3">
      <c r="A36" s="4" t="s">
        <v>613</v>
      </c>
      <c r="B36" s="39" t="s">
        <v>614</v>
      </c>
      <c r="C36" s="58" t="s">
        <v>15</v>
      </c>
      <c r="D36" s="58">
        <v>239</v>
      </c>
      <c r="E36" s="58" t="s">
        <v>13</v>
      </c>
      <c r="F36" s="58" t="s">
        <v>2618</v>
      </c>
      <c r="G36" s="58" t="s">
        <v>13</v>
      </c>
      <c r="H36" s="58" t="s">
        <v>92</v>
      </c>
      <c r="I36" s="4">
        <v>110</v>
      </c>
      <c r="J36" s="4">
        <f>IFERROR(VLOOKUP(A36,'GS by School'!A:X,20,0),0)</f>
        <v>0</v>
      </c>
      <c r="K36" s="4">
        <f t="shared" si="0"/>
        <v>110</v>
      </c>
      <c r="L36" s="8">
        <f>IFERROR(I36/#REF!,0)</f>
        <v>0</v>
      </c>
    </row>
    <row r="37" spans="1:12" ht="31.5" customHeight="1" x14ac:dyDescent="0.3">
      <c r="A37" s="4" t="s">
        <v>247</v>
      </c>
      <c r="B37" s="39" t="s">
        <v>248</v>
      </c>
      <c r="C37" s="58" t="s">
        <v>15</v>
      </c>
      <c r="D37" s="58">
        <v>217</v>
      </c>
      <c r="E37" s="58" t="s">
        <v>13</v>
      </c>
      <c r="F37" s="58" t="s">
        <v>2619</v>
      </c>
      <c r="G37" s="58" t="s">
        <v>13</v>
      </c>
      <c r="H37" s="58" t="s">
        <v>92</v>
      </c>
      <c r="I37" s="4">
        <v>212</v>
      </c>
      <c r="J37" s="4">
        <f>IFERROR(VLOOKUP(A37,'GS by School'!A:X,20,0),0)</f>
        <v>0</v>
      </c>
      <c r="K37" s="4">
        <f t="shared" si="0"/>
        <v>212</v>
      </c>
      <c r="L37" s="8">
        <f>IFERROR(I37/#REF!,0)</f>
        <v>0</v>
      </c>
    </row>
    <row r="38" spans="1:12" ht="31.5" customHeight="1" x14ac:dyDescent="0.3">
      <c r="A38" s="7" t="s">
        <v>3515</v>
      </c>
      <c r="B38" s="47" t="s">
        <v>3513</v>
      </c>
      <c r="C38" s="58"/>
      <c r="D38" s="58">
        <v>217</v>
      </c>
      <c r="E38" s="58"/>
      <c r="F38" s="58">
        <v>76179</v>
      </c>
      <c r="G38" s="58" t="s">
        <v>13</v>
      </c>
      <c r="H38" s="58" t="s">
        <v>92</v>
      </c>
      <c r="I38" s="4"/>
      <c r="J38" s="4">
        <f>IFERROR(VLOOKUP(A38,'GS by School'!A:X,20,0),0)</f>
        <v>0</v>
      </c>
      <c r="K38" s="4">
        <f t="shared" si="0"/>
        <v>0</v>
      </c>
      <c r="L38" s="8">
        <f>IFERROR(I38/#REF!,0)</f>
        <v>0</v>
      </c>
    </row>
    <row r="39" spans="1:12" ht="31.5" customHeight="1" x14ac:dyDescent="0.3">
      <c r="A39" s="4" t="s">
        <v>280</v>
      </c>
      <c r="B39" s="39" t="s">
        <v>281</v>
      </c>
      <c r="C39" s="58" t="s">
        <v>15</v>
      </c>
      <c r="D39" s="58">
        <v>217</v>
      </c>
      <c r="E39" s="58" t="s">
        <v>13</v>
      </c>
      <c r="F39" s="58" t="s">
        <v>2608</v>
      </c>
      <c r="G39" s="58" t="s">
        <v>13</v>
      </c>
      <c r="H39" s="58" t="s">
        <v>92</v>
      </c>
      <c r="I39" s="4">
        <v>276</v>
      </c>
      <c r="J39" s="4">
        <f>IFERROR(VLOOKUP(A39,'GS by School'!A:X,20,0),0)</f>
        <v>0</v>
      </c>
      <c r="K39" s="4">
        <f t="shared" si="0"/>
        <v>276</v>
      </c>
      <c r="L39" s="8">
        <f>IFERROR(I39/#REF!,0)</f>
        <v>0</v>
      </c>
    </row>
    <row r="40" spans="1:12" ht="31.5" customHeight="1" x14ac:dyDescent="0.3">
      <c r="A40" s="4" t="s">
        <v>1540</v>
      </c>
      <c r="B40" s="39" t="s">
        <v>1538</v>
      </c>
      <c r="C40" s="58" t="s">
        <v>15</v>
      </c>
      <c r="D40" s="58">
        <v>217</v>
      </c>
      <c r="E40" s="58" t="s">
        <v>2595</v>
      </c>
      <c r="F40" s="58" t="s">
        <v>2620</v>
      </c>
      <c r="G40" s="58" t="s">
        <v>13</v>
      </c>
      <c r="H40" s="58" t="s">
        <v>92</v>
      </c>
      <c r="I40" s="4">
        <v>232</v>
      </c>
      <c r="J40" s="4">
        <f>IFERROR(VLOOKUP(A40,'GS by School'!A:X,20,0),0)</f>
        <v>0</v>
      </c>
      <c r="K40" s="4">
        <f t="shared" si="0"/>
        <v>232</v>
      </c>
      <c r="L40" s="8">
        <f>IFERROR(I40/#REF!,0)</f>
        <v>0</v>
      </c>
    </row>
    <row r="41" spans="1:12" ht="31.5" customHeight="1" x14ac:dyDescent="0.3">
      <c r="A41" s="4" t="s">
        <v>718</v>
      </c>
      <c r="B41" s="39" t="s">
        <v>719</v>
      </c>
      <c r="C41" s="58" t="s">
        <v>15</v>
      </c>
      <c r="D41" s="58">
        <v>217</v>
      </c>
      <c r="E41" s="58" t="s">
        <v>13</v>
      </c>
      <c r="F41" s="58" t="s">
        <v>2490</v>
      </c>
      <c r="G41" s="58" t="s">
        <v>13</v>
      </c>
      <c r="H41" s="58" t="s">
        <v>92</v>
      </c>
      <c r="I41" s="4">
        <v>266</v>
      </c>
      <c r="J41" s="4">
        <f>IFERROR(VLOOKUP(A41,'GS by School'!A:X,20,0),0)</f>
        <v>0</v>
      </c>
      <c r="K41" s="4">
        <f t="shared" si="0"/>
        <v>266</v>
      </c>
      <c r="L41" s="8">
        <f>IFERROR(I41/#REF!,0)</f>
        <v>0</v>
      </c>
    </row>
    <row r="42" spans="1:12" ht="31.5" customHeight="1" x14ac:dyDescent="0.3">
      <c r="A42" s="4" t="s">
        <v>1040</v>
      </c>
      <c r="B42" s="39" t="s">
        <v>1041</v>
      </c>
      <c r="C42" s="58" t="s">
        <v>15</v>
      </c>
      <c r="D42" s="58">
        <v>239</v>
      </c>
      <c r="E42" s="58" t="s">
        <v>13</v>
      </c>
      <c r="F42" s="58" t="s">
        <v>2621</v>
      </c>
      <c r="G42" s="58" t="s">
        <v>13</v>
      </c>
      <c r="H42" s="58" t="s">
        <v>92</v>
      </c>
      <c r="I42" s="4">
        <v>246</v>
      </c>
      <c r="J42" s="4">
        <f>IFERROR(VLOOKUP(A42,'GS by School'!A:X,20,0),0)</f>
        <v>0</v>
      </c>
      <c r="K42" s="4">
        <f t="shared" si="0"/>
        <v>246</v>
      </c>
      <c r="L42" s="8">
        <f>IFERROR(I42/#REF!,0)</f>
        <v>0</v>
      </c>
    </row>
    <row r="43" spans="1:12" ht="31.5" customHeight="1" x14ac:dyDescent="0.3">
      <c r="A43" s="4" t="s">
        <v>561</v>
      </c>
      <c r="B43" s="39" t="s">
        <v>562</v>
      </c>
      <c r="C43" s="58" t="s">
        <v>15</v>
      </c>
      <c r="D43" s="58">
        <v>217</v>
      </c>
      <c r="E43" s="58" t="s">
        <v>13</v>
      </c>
      <c r="F43" s="58" t="s">
        <v>2622</v>
      </c>
      <c r="G43" s="58" t="s">
        <v>13</v>
      </c>
      <c r="H43" s="58" t="s">
        <v>92</v>
      </c>
      <c r="I43" s="4">
        <v>256</v>
      </c>
      <c r="J43" s="4">
        <f>IFERROR(VLOOKUP(A43,'GS by School'!A:X,20,0),0)</f>
        <v>0</v>
      </c>
      <c r="K43" s="4">
        <f t="shared" si="0"/>
        <v>256</v>
      </c>
      <c r="L43" s="8">
        <f>IFERROR(I43/#REF!,0)</f>
        <v>0</v>
      </c>
    </row>
    <row r="44" spans="1:12" ht="31.5" customHeight="1" x14ac:dyDescent="0.3">
      <c r="A44" s="4" t="s">
        <v>855</v>
      </c>
      <c r="B44" s="39" t="s">
        <v>856</v>
      </c>
      <c r="C44" s="58" t="s">
        <v>15</v>
      </c>
      <c r="D44" s="58">
        <v>217</v>
      </c>
      <c r="E44" s="58" t="s">
        <v>13</v>
      </c>
      <c r="F44" s="58" t="s">
        <v>2623</v>
      </c>
      <c r="G44" s="58" t="s">
        <v>13</v>
      </c>
      <c r="H44" s="58" t="s">
        <v>92</v>
      </c>
      <c r="I44" s="4">
        <v>180</v>
      </c>
      <c r="J44" s="4">
        <f>IFERROR(VLOOKUP(A44,'GS by School'!A:X,20,0),0)</f>
        <v>0</v>
      </c>
      <c r="K44" s="4">
        <f t="shared" si="0"/>
        <v>180</v>
      </c>
      <c r="L44" s="8">
        <f>IFERROR(I44/#REF!,0)</f>
        <v>0</v>
      </c>
    </row>
    <row r="45" spans="1:12" ht="31.5" customHeight="1" x14ac:dyDescent="0.3">
      <c r="A45" s="4" t="s">
        <v>797</v>
      </c>
      <c r="B45" s="39" t="s">
        <v>798</v>
      </c>
      <c r="C45" s="58" t="s">
        <v>15</v>
      </c>
      <c r="D45" s="58">
        <v>239</v>
      </c>
      <c r="E45" s="58" t="s">
        <v>13</v>
      </c>
      <c r="F45" s="58" t="s">
        <v>2624</v>
      </c>
      <c r="G45" s="58" t="s">
        <v>13</v>
      </c>
      <c r="H45" s="58" t="s">
        <v>92</v>
      </c>
      <c r="I45" s="4">
        <v>0</v>
      </c>
      <c r="J45" s="4">
        <f>IFERROR(VLOOKUP(A45,'GS by School'!A:X,20,0),0)</f>
        <v>0</v>
      </c>
      <c r="K45" s="4">
        <f t="shared" si="0"/>
        <v>0</v>
      </c>
      <c r="L45" s="8">
        <f>IFERROR(I45/#REF!,0)</f>
        <v>0</v>
      </c>
    </row>
    <row r="46" spans="1:12" ht="31.5" customHeight="1" x14ac:dyDescent="0.3">
      <c r="A46" s="4" t="s">
        <v>1879</v>
      </c>
      <c r="B46" s="39" t="s">
        <v>1880</v>
      </c>
      <c r="C46" s="58" t="s">
        <v>15</v>
      </c>
      <c r="D46" s="58">
        <v>217</v>
      </c>
      <c r="E46" s="58" t="s">
        <v>13</v>
      </c>
      <c r="F46" s="58" t="s">
        <v>2494</v>
      </c>
      <c r="G46" s="58" t="s">
        <v>13</v>
      </c>
      <c r="H46" s="58" t="s">
        <v>92</v>
      </c>
      <c r="I46" s="4">
        <v>245</v>
      </c>
      <c r="J46" s="4">
        <f>IFERROR(VLOOKUP(A46,'GS by School'!A:X,20,0),0)</f>
        <v>0</v>
      </c>
      <c r="K46" s="4">
        <f t="shared" si="0"/>
        <v>245</v>
      </c>
      <c r="L46" s="8">
        <f>IFERROR(I46/#REF!,0)</f>
        <v>0</v>
      </c>
    </row>
    <row r="47" spans="1:12" ht="31.5" customHeight="1" x14ac:dyDescent="0.3">
      <c r="A47" s="4" t="s">
        <v>2037</v>
      </c>
      <c r="B47" s="39" t="s">
        <v>2039</v>
      </c>
      <c r="C47" s="58" t="s">
        <v>15</v>
      </c>
      <c r="D47" s="58">
        <v>217</v>
      </c>
      <c r="E47" s="58" t="s">
        <v>13</v>
      </c>
      <c r="F47" s="58" t="s">
        <v>2608</v>
      </c>
      <c r="G47" s="58" t="s">
        <v>13</v>
      </c>
      <c r="H47" s="58" t="s">
        <v>92</v>
      </c>
      <c r="I47" s="4">
        <v>240</v>
      </c>
      <c r="J47" s="4">
        <f>IFERROR(VLOOKUP(A47,'GS by School'!A:X,20,0),0)</f>
        <v>0</v>
      </c>
      <c r="K47" s="4">
        <f t="shared" si="0"/>
        <v>240</v>
      </c>
      <c r="L47" s="8">
        <f>IFERROR(I47/#REF!,0)</f>
        <v>0</v>
      </c>
    </row>
    <row r="48" spans="1:12" ht="31.5" customHeight="1" x14ac:dyDescent="0.3">
      <c r="A48" s="4" t="s">
        <v>273</v>
      </c>
      <c r="B48" s="39" t="s">
        <v>274</v>
      </c>
      <c r="C48" s="58" t="s">
        <v>15</v>
      </c>
      <c r="D48" s="58">
        <v>217</v>
      </c>
      <c r="E48" s="58" t="s">
        <v>2617</v>
      </c>
      <c r="F48" s="58" t="s">
        <v>2625</v>
      </c>
      <c r="G48" s="58" t="s">
        <v>13</v>
      </c>
      <c r="H48" s="58" t="s">
        <v>92</v>
      </c>
      <c r="I48" s="4">
        <v>440</v>
      </c>
      <c r="J48" s="4">
        <f>IFERROR(VLOOKUP(A48,'GS by School'!A:X,20,0),0)</f>
        <v>0</v>
      </c>
      <c r="K48" s="4">
        <f t="shared" si="0"/>
        <v>440</v>
      </c>
      <c r="L48" s="8">
        <f>IFERROR(I48/#REF!,0)</f>
        <v>0</v>
      </c>
    </row>
    <row r="49" spans="1:12" ht="31.5" customHeight="1" x14ac:dyDescent="0.3">
      <c r="A49" s="4" t="s">
        <v>2303</v>
      </c>
      <c r="B49" s="39" t="s">
        <v>2304</v>
      </c>
      <c r="C49" s="58" t="s">
        <v>15</v>
      </c>
      <c r="D49" s="58">
        <v>217</v>
      </c>
      <c r="E49" s="58" t="s">
        <v>13</v>
      </c>
      <c r="F49" s="58" t="s">
        <v>2608</v>
      </c>
      <c r="G49" s="58" t="s">
        <v>13</v>
      </c>
      <c r="H49" s="58" t="s">
        <v>92</v>
      </c>
      <c r="I49" s="4">
        <v>261</v>
      </c>
      <c r="J49" s="4">
        <f>IFERROR(VLOOKUP(A49,'GS by School'!A:X,20,0),0)</f>
        <v>0</v>
      </c>
      <c r="K49" s="4">
        <f t="shared" si="0"/>
        <v>261</v>
      </c>
      <c r="L49" s="8">
        <f>IFERROR(I49/#REF!,0)</f>
        <v>0</v>
      </c>
    </row>
    <row r="50" spans="1:12" ht="31.5" customHeight="1" x14ac:dyDescent="0.3">
      <c r="A50" s="4" t="s">
        <v>494</v>
      </c>
      <c r="B50" s="39" t="s">
        <v>495</v>
      </c>
      <c r="C50" s="58" t="s">
        <v>15</v>
      </c>
      <c r="D50" s="58">
        <v>217</v>
      </c>
      <c r="E50" s="58" t="s">
        <v>2617</v>
      </c>
      <c r="F50" s="58" t="s">
        <v>2626</v>
      </c>
      <c r="G50" s="58" t="s">
        <v>13</v>
      </c>
      <c r="H50" s="58" t="s">
        <v>92</v>
      </c>
      <c r="I50" s="4">
        <v>174</v>
      </c>
      <c r="J50" s="4">
        <f>IFERROR(VLOOKUP(A50,'GS by School'!A:X,20,0),0)</f>
        <v>0</v>
      </c>
      <c r="K50" s="4">
        <f t="shared" si="0"/>
        <v>174</v>
      </c>
      <c r="L50" s="8">
        <f>IFERROR(I50/#REF!,0)</f>
        <v>0</v>
      </c>
    </row>
    <row r="51" spans="1:12" ht="31.5" customHeight="1" x14ac:dyDescent="0.3">
      <c r="A51" s="4" t="s">
        <v>2221</v>
      </c>
      <c r="B51" s="39" t="s">
        <v>2222</v>
      </c>
      <c r="C51" s="58" t="s">
        <v>15</v>
      </c>
      <c r="D51" s="58">
        <v>239</v>
      </c>
      <c r="E51" s="58" t="s">
        <v>13</v>
      </c>
      <c r="F51" s="58" t="s">
        <v>2627</v>
      </c>
      <c r="G51" s="58" t="s">
        <v>13</v>
      </c>
      <c r="H51" s="58" t="s">
        <v>92</v>
      </c>
      <c r="I51" s="4">
        <v>177</v>
      </c>
      <c r="J51" s="4">
        <f>IFERROR(VLOOKUP(A51,'GS by School'!A:X,20,0),0)</f>
        <v>0</v>
      </c>
      <c r="K51" s="4">
        <f t="shared" si="0"/>
        <v>177</v>
      </c>
      <c r="L51" s="8">
        <f>IFERROR(I51/#REF!,0)</f>
        <v>0</v>
      </c>
    </row>
    <row r="52" spans="1:12" ht="31.5" customHeight="1" x14ac:dyDescent="0.3">
      <c r="A52" s="4" t="s">
        <v>2135</v>
      </c>
      <c r="B52" s="39" t="s">
        <v>2136</v>
      </c>
      <c r="C52" s="58" t="s">
        <v>15</v>
      </c>
      <c r="D52" s="58">
        <v>217</v>
      </c>
      <c r="E52" s="58" t="s">
        <v>2599</v>
      </c>
      <c r="F52" s="58" t="s">
        <v>2600</v>
      </c>
      <c r="G52" s="58" t="s">
        <v>13</v>
      </c>
      <c r="H52" s="58" t="s">
        <v>92</v>
      </c>
      <c r="I52" s="4">
        <v>292</v>
      </c>
      <c r="J52" s="4">
        <f>IFERROR(VLOOKUP(A52,'GS by School'!A:X,20,0),0)</f>
        <v>0</v>
      </c>
      <c r="K52" s="4">
        <f t="shared" si="0"/>
        <v>292</v>
      </c>
      <c r="L52" s="8">
        <f>IFERROR(I52/#REF!,0)</f>
        <v>0</v>
      </c>
    </row>
    <row r="53" spans="1:12" ht="31.5" customHeight="1" x14ac:dyDescent="0.3">
      <c r="A53" s="4" t="s">
        <v>2123</v>
      </c>
      <c r="B53" s="39" t="s">
        <v>2124</v>
      </c>
      <c r="C53" s="58" t="s">
        <v>15</v>
      </c>
      <c r="D53" s="58">
        <v>217</v>
      </c>
      <c r="E53" s="58" t="s">
        <v>2595</v>
      </c>
      <c r="F53" s="58" t="s">
        <v>2628</v>
      </c>
      <c r="G53" s="58" t="s">
        <v>13</v>
      </c>
      <c r="H53" s="58" t="s">
        <v>92</v>
      </c>
      <c r="I53" s="4">
        <v>203</v>
      </c>
      <c r="J53" s="4">
        <f>IFERROR(VLOOKUP(A53,'GS by School'!A:X,20,0),0)</f>
        <v>0</v>
      </c>
      <c r="K53" s="4">
        <f t="shared" si="0"/>
        <v>203</v>
      </c>
      <c r="L53" s="8">
        <f>IFERROR(I53/#REF!,0)</f>
        <v>0</v>
      </c>
    </row>
    <row r="54" spans="1:12" ht="31.5" customHeight="1" x14ac:dyDescent="0.3">
      <c r="A54" s="4" t="s">
        <v>1333</v>
      </c>
      <c r="B54" s="39" t="s">
        <v>1334</v>
      </c>
      <c r="C54" s="58" t="s">
        <v>15</v>
      </c>
      <c r="D54" s="58">
        <v>217</v>
      </c>
      <c r="E54" s="58" t="s">
        <v>13</v>
      </c>
      <c r="F54" s="58" t="s">
        <v>2494</v>
      </c>
      <c r="G54" s="58" t="s">
        <v>13</v>
      </c>
      <c r="H54" s="58" t="s">
        <v>92</v>
      </c>
      <c r="I54" s="4">
        <v>266</v>
      </c>
      <c r="J54" s="4">
        <f>IFERROR(VLOOKUP(A54,'GS by School'!A:X,20,0),0)</f>
        <v>0</v>
      </c>
      <c r="K54" s="4">
        <f t="shared" si="0"/>
        <v>266</v>
      </c>
      <c r="L54" s="8">
        <f>IFERROR(I54/#REF!,0)</f>
        <v>0</v>
      </c>
    </row>
    <row r="55" spans="1:12" ht="31.5" customHeight="1" x14ac:dyDescent="0.3">
      <c r="A55" s="4" t="s">
        <v>1159</v>
      </c>
      <c r="B55" s="39" t="s">
        <v>1160</v>
      </c>
      <c r="C55" s="58" t="s">
        <v>15</v>
      </c>
      <c r="D55" s="58">
        <v>217</v>
      </c>
      <c r="E55" s="58" t="s">
        <v>2613</v>
      </c>
      <c r="F55" s="58" t="s">
        <v>2629</v>
      </c>
      <c r="G55" s="58" t="s">
        <v>13</v>
      </c>
      <c r="H55" s="58" t="s">
        <v>92</v>
      </c>
      <c r="I55" s="4">
        <v>243</v>
      </c>
      <c r="J55" s="4">
        <f>IFERROR(VLOOKUP(A55,'GS by School'!A:X,20,0),0)</f>
        <v>0</v>
      </c>
      <c r="K55" s="4">
        <f t="shared" si="0"/>
        <v>243</v>
      </c>
      <c r="L55" s="8">
        <f>IFERROR(I55/#REF!,0)</f>
        <v>0</v>
      </c>
    </row>
    <row r="56" spans="1:12" ht="31.5" customHeight="1" x14ac:dyDescent="0.3">
      <c r="A56" s="4" t="s">
        <v>1161</v>
      </c>
      <c r="B56" s="39" t="s">
        <v>1162</v>
      </c>
      <c r="C56" s="58" t="s">
        <v>15</v>
      </c>
      <c r="D56" s="58">
        <v>217</v>
      </c>
      <c r="E56" s="58" t="s">
        <v>2613</v>
      </c>
      <c r="F56" s="58" t="s">
        <v>2630</v>
      </c>
      <c r="G56" s="58" t="s">
        <v>13</v>
      </c>
      <c r="H56" s="58" t="s">
        <v>92</v>
      </c>
      <c r="I56" s="4">
        <v>291</v>
      </c>
      <c r="J56" s="4">
        <f>IFERROR(VLOOKUP(A56,'GS by School'!A:X,20,0),0)</f>
        <v>0</v>
      </c>
      <c r="K56" s="4">
        <f t="shared" si="0"/>
        <v>291</v>
      </c>
      <c r="L56" s="8">
        <f>IFERROR(I56/#REF!,0)</f>
        <v>0</v>
      </c>
    </row>
    <row r="57" spans="1:12" ht="31.5" customHeight="1" x14ac:dyDescent="0.3">
      <c r="A57" s="4" t="s">
        <v>1163</v>
      </c>
      <c r="B57" s="39" t="s">
        <v>1164</v>
      </c>
      <c r="C57" s="58" t="s">
        <v>15</v>
      </c>
      <c r="D57" s="58">
        <v>217</v>
      </c>
      <c r="E57" s="58" t="s">
        <v>2595</v>
      </c>
      <c r="F57" s="58" t="s">
        <v>2597</v>
      </c>
      <c r="G57" s="58" t="s">
        <v>13</v>
      </c>
      <c r="H57" s="58" t="s">
        <v>92</v>
      </c>
      <c r="I57" s="4">
        <v>163</v>
      </c>
      <c r="J57" s="4">
        <f>IFERROR(VLOOKUP(A57,'GS by School'!A:X,20,0),0)</f>
        <v>0</v>
      </c>
      <c r="K57" s="4">
        <f t="shared" si="0"/>
        <v>163</v>
      </c>
      <c r="L57" s="8">
        <f>IFERROR(I57/#REF!,0)</f>
        <v>0</v>
      </c>
    </row>
    <row r="58" spans="1:12" ht="31.5" customHeight="1" x14ac:dyDescent="0.3">
      <c r="A58" s="4" t="s">
        <v>974</v>
      </c>
      <c r="B58" s="39" t="s">
        <v>975</v>
      </c>
      <c r="C58" s="58" t="s">
        <v>15</v>
      </c>
      <c r="D58" s="58">
        <v>217</v>
      </c>
      <c r="E58" s="58" t="s">
        <v>2595</v>
      </c>
      <c r="F58" s="58" t="s">
        <v>2631</v>
      </c>
      <c r="G58" s="58" t="s">
        <v>13</v>
      </c>
      <c r="H58" s="58" t="s">
        <v>92</v>
      </c>
      <c r="I58" s="4">
        <v>234</v>
      </c>
      <c r="J58" s="4">
        <f>IFERROR(VLOOKUP(A58,'GS by School'!A:X,20,0),0)</f>
        <v>0</v>
      </c>
      <c r="K58" s="4">
        <f t="shared" si="0"/>
        <v>234</v>
      </c>
      <c r="L58" s="8">
        <f>IFERROR(I58/#REF!,0)</f>
        <v>0</v>
      </c>
    </row>
    <row r="59" spans="1:12" ht="17.25" customHeight="1" x14ac:dyDescent="0.3">
      <c r="A59" s="4" t="s">
        <v>382</v>
      </c>
      <c r="B59" s="39" t="s">
        <v>384</v>
      </c>
      <c r="C59" s="58" t="s">
        <v>15</v>
      </c>
      <c r="D59" s="58">
        <v>217</v>
      </c>
      <c r="E59" s="58" t="s">
        <v>2595</v>
      </c>
      <c r="F59" s="58" t="s">
        <v>2632</v>
      </c>
      <c r="G59" s="58" t="s">
        <v>13</v>
      </c>
      <c r="H59" s="58" t="s">
        <v>92</v>
      </c>
      <c r="I59" s="4">
        <v>328</v>
      </c>
      <c r="J59" s="4">
        <f>IFERROR(VLOOKUP(A59,'GS by School'!A:X,20,0),0)</f>
        <v>0</v>
      </c>
      <c r="K59" s="4">
        <f t="shared" si="0"/>
        <v>328</v>
      </c>
      <c r="L59" s="8">
        <f>IFERROR(I59/#REF!,0)</f>
        <v>0</v>
      </c>
    </row>
    <row r="60" spans="1:12" ht="27.75" customHeight="1" x14ac:dyDescent="0.3">
      <c r="A60" s="4" t="s">
        <v>1582</v>
      </c>
      <c r="B60" s="39" t="s">
        <v>1583</v>
      </c>
      <c r="C60" s="58" t="s">
        <v>15</v>
      </c>
      <c r="D60" s="58">
        <v>239</v>
      </c>
      <c r="E60" s="58" t="s">
        <v>13</v>
      </c>
      <c r="F60" s="58" t="s">
        <v>2633</v>
      </c>
      <c r="G60" s="58" t="s">
        <v>13</v>
      </c>
      <c r="H60" s="58" t="s">
        <v>92</v>
      </c>
      <c r="I60" s="4">
        <v>125</v>
      </c>
      <c r="J60" s="4">
        <f>IFERROR(VLOOKUP(A60,'GS by School'!A:X,20,0),0)</f>
        <v>0</v>
      </c>
      <c r="K60" s="4">
        <f t="shared" si="0"/>
        <v>125</v>
      </c>
      <c r="L60" s="8">
        <f>IFERROR(I60/#REF!,0)</f>
        <v>0</v>
      </c>
    </row>
    <row r="61" spans="1:12" ht="16.5" customHeight="1" x14ac:dyDescent="0.3">
      <c r="A61" s="4" t="s">
        <v>1580</v>
      </c>
      <c r="B61" s="39" t="s">
        <v>1581</v>
      </c>
      <c r="C61" s="58" t="s">
        <v>15</v>
      </c>
      <c r="D61" s="58">
        <v>217</v>
      </c>
      <c r="E61" s="58" t="s">
        <v>2617</v>
      </c>
      <c r="F61" s="58" t="s">
        <v>2494</v>
      </c>
      <c r="G61" s="58" t="s">
        <v>13</v>
      </c>
      <c r="H61" s="58" t="s">
        <v>92</v>
      </c>
      <c r="I61" s="4">
        <v>291</v>
      </c>
      <c r="J61" s="4">
        <f>IFERROR(VLOOKUP(A61,'GS by School'!A:X,20,0),0)</f>
        <v>0</v>
      </c>
      <c r="K61" s="4">
        <f t="shared" si="0"/>
        <v>291</v>
      </c>
      <c r="L61" s="8">
        <f>IFERROR(I61/#REF!,0)</f>
        <v>0</v>
      </c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AE01-5D01-4A0B-9780-63BBC182B0B1}">
  <dimension ref="A1:Q62"/>
  <sheetViews>
    <sheetView topLeftCell="B1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4.4414062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8" width="6.44140625" style="7" customWidth="1"/>
    <col min="9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96</v>
      </c>
    </row>
    <row r="2" spans="1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17</v>
      </c>
      <c r="C3" s="4">
        <f>VLOOKUP($Q$1,'2025 Girls'!A:G,6,0)</f>
        <v>16</v>
      </c>
      <c r="D3" s="4">
        <v>215</v>
      </c>
      <c r="E3" s="4">
        <f>D3-B3</f>
        <v>198</v>
      </c>
      <c r="F3" s="8">
        <f>B3/D3</f>
        <v>7.9069767441860464E-2</v>
      </c>
      <c r="H3" s="4">
        <f>SUMIFS('2025 Girls'!E:E,'2025 Girls'!$A:$A,$Q$1)</f>
        <v>153</v>
      </c>
      <c r="I3" s="4">
        <f>VLOOKUP($Q$1,'2025 Girls'!A:G,7,0)</f>
        <v>145</v>
      </c>
      <c r="J3" s="4">
        <v>149</v>
      </c>
      <c r="K3" s="4">
        <f>J3-H3</f>
        <v>-4</v>
      </c>
      <c r="L3" s="88">
        <f>H3/J3</f>
        <v>1.0268456375838926</v>
      </c>
      <c r="N3" s="21">
        <f>B3+H3</f>
        <v>170</v>
      </c>
      <c r="O3" s="21">
        <f>D3+J3</f>
        <v>364</v>
      </c>
      <c r="P3" s="21">
        <f>O3-N3</f>
        <v>194</v>
      </c>
      <c r="Q3" s="8">
        <f>N3/O3</f>
        <v>0.46703296703296704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6</v>
      </c>
      <c r="C7" s="21">
        <f>VLOOKUP($Q$1,'2025 Adults'!A:G,6,0)</f>
        <v>15</v>
      </c>
      <c r="D7" s="21">
        <v>178</v>
      </c>
      <c r="E7" s="21">
        <f>D7-B7</f>
        <v>172</v>
      </c>
      <c r="F7" s="8">
        <f>B7/D7</f>
        <v>3.3707865168539325E-2</v>
      </c>
      <c r="H7" s="21">
        <f>SUMIFS('2025 Adults'!E:E,'2025 Adults'!$A:$A,$Q$1)</f>
        <v>122</v>
      </c>
      <c r="I7" s="21">
        <f>VLOOKUP($Q$1,'2025 Adults'!A:G,7,0)</f>
        <v>163</v>
      </c>
      <c r="J7" s="21">
        <v>168</v>
      </c>
      <c r="K7" s="21">
        <f>J7-H7</f>
        <v>46</v>
      </c>
      <c r="L7" s="8">
        <f>H7/J7</f>
        <v>0.72619047619047616</v>
      </c>
      <c r="N7" s="21">
        <f>B7+H7</f>
        <v>128</v>
      </c>
      <c r="O7" s="21">
        <f>D7+J7</f>
        <v>346</v>
      </c>
      <c r="P7" s="21">
        <f>O7-N7</f>
        <v>218</v>
      </c>
      <c r="Q7" s="89">
        <f>N7/O7</f>
        <v>0.36994219653179189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1</v>
      </c>
      <c r="C11" s="5">
        <v>9</v>
      </c>
      <c r="D11" s="4">
        <f>C11-B11</f>
        <v>8</v>
      </c>
      <c r="E11" s="88">
        <f>B11/C11</f>
        <v>0.1111111111111111</v>
      </c>
    </row>
    <row r="12" spans="1:17" ht="46.95" customHeight="1" x14ac:dyDescent="0.4">
      <c r="B12" s="96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4" t="s">
        <v>195</v>
      </c>
      <c r="B13" s="41" t="s">
        <v>2</v>
      </c>
      <c r="C13" s="41" t="s">
        <v>3</v>
      </c>
      <c r="D13" s="42" t="s">
        <v>4</v>
      </c>
      <c r="E13" s="43" t="s">
        <v>5</v>
      </c>
      <c r="F13" s="43" t="s">
        <v>6</v>
      </c>
      <c r="G13" s="44" t="s">
        <v>7</v>
      </c>
      <c r="H13" s="44" t="s">
        <v>2483</v>
      </c>
      <c r="I13" s="44" t="s">
        <v>8</v>
      </c>
      <c r="J13" s="75" t="str">
        <f>Summary!Y1</f>
        <v>2025 Members as of 9/19/2024</v>
      </c>
      <c r="K13" s="45" t="s">
        <v>9</v>
      </c>
      <c r="L13" s="46" t="s">
        <v>10</v>
      </c>
    </row>
    <row r="14" spans="1:17" ht="31.5" customHeight="1" x14ac:dyDescent="0.3">
      <c r="A14" s="39" t="s">
        <v>1533</v>
      </c>
      <c r="B14" s="47" t="s">
        <v>1534</v>
      </c>
      <c r="C14" s="57" t="s">
        <v>15</v>
      </c>
      <c r="D14" s="49">
        <v>223</v>
      </c>
      <c r="E14" s="49" t="s">
        <v>2487</v>
      </c>
      <c r="F14" s="49" t="s">
        <v>2497</v>
      </c>
      <c r="G14" s="49" t="s">
        <v>2487</v>
      </c>
      <c r="H14" s="57" t="s">
        <v>96</v>
      </c>
      <c r="I14" s="4">
        <v>239</v>
      </c>
      <c r="J14" s="4">
        <f>IFERROR(VLOOKUP(A14,'GS by School'!A:X,20,0),0)</f>
        <v>0</v>
      </c>
      <c r="K14" s="4">
        <f>I14-J14</f>
        <v>239</v>
      </c>
      <c r="L14" s="8">
        <f>IFERROR(I14/#REF!,0)</f>
        <v>0</v>
      </c>
    </row>
    <row r="15" spans="1:17" ht="31.5" customHeight="1" x14ac:dyDescent="0.3">
      <c r="A15" s="39" t="s">
        <v>1501</v>
      </c>
      <c r="B15" s="47" t="s">
        <v>1502</v>
      </c>
      <c r="C15" s="57" t="s">
        <v>15</v>
      </c>
      <c r="D15" s="49">
        <v>223</v>
      </c>
      <c r="E15" s="49" t="s">
        <v>2485</v>
      </c>
      <c r="F15" s="49" t="s">
        <v>2498</v>
      </c>
      <c r="G15" s="49" t="s">
        <v>2487</v>
      </c>
      <c r="H15" s="57" t="s">
        <v>96</v>
      </c>
      <c r="I15" s="4">
        <v>168</v>
      </c>
      <c r="J15" s="4">
        <f>IFERROR(VLOOKUP(A15,'GS by School'!A:X,20,0),0)</f>
        <v>0</v>
      </c>
      <c r="K15" s="4">
        <f t="shared" ref="K15:K20" si="0">I15-J15</f>
        <v>168</v>
      </c>
      <c r="L15" s="8">
        <f>IFERROR(I15/#REF!,0)</f>
        <v>0</v>
      </c>
    </row>
    <row r="16" spans="1:17" ht="31.5" customHeight="1" x14ac:dyDescent="0.3">
      <c r="A16" s="39" t="s">
        <v>726</v>
      </c>
      <c r="B16" s="47" t="s">
        <v>2499</v>
      </c>
      <c r="C16" s="57" t="s">
        <v>15</v>
      </c>
      <c r="D16" s="49">
        <v>223</v>
      </c>
      <c r="E16" s="49" t="s">
        <v>2485</v>
      </c>
      <c r="F16" s="49" t="s">
        <v>2500</v>
      </c>
      <c r="G16" s="49" t="s">
        <v>2487</v>
      </c>
      <c r="H16" s="57" t="s">
        <v>96</v>
      </c>
      <c r="I16" s="4">
        <v>221</v>
      </c>
      <c r="J16" s="4">
        <f>IFERROR(VLOOKUP(A16,'GS by School'!A:X,20,0),0)</f>
        <v>0</v>
      </c>
      <c r="K16" s="4">
        <f t="shared" si="0"/>
        <v>221</v>
      </c>
      <c r="L16" s="8">
        <f>IFERROR(I16/#REF!,0)</f>
        <v>0</v>
      </c>
    </row>
    <row r="17" spans="1:12" ht="31.5" customHeight="1" x14ac:dyDescent="0.3">
      <c r="A17" s="39" t="s">
        <v>1536</v>
      </c>
      <c r="B17" s="47" t="s">
        <v>1538</v>
      </c>
      <c r="C17" s="57" t="s">
        <v>15</v>
      </c>
      <c r="D17" s="49">
        <v>223</v>
      </c>
      <c r="E17" s="49" t="s">
        <v>2501</v>
      </c>
      <c r="F17" s="49" t="s">
        <v>2502</v>
      </c>
      <c r="G17" s="49" t="s">
        <v>2487</v>
      </c>
      <c r="H17" s="57" t="s">
        <v>96</v>
      </c>
      <c r="I17" s="4">
        <v>221</v>
      </c>
      <c r="J17" s="4">
        <f>IFERROR(VLOOKUP(A17,'GS by School'!A:X,20,0),0)</f>
        <v>0</v>
      </c>
      <c r="K17" s="4">
        <f t="shared" si="0"/>
        <v>221</v>
      </c>
      <c r="L17" s="8">
        <f>IFERROR(I17/#REF!,0)</f>
        <v>0</v>
      </c>
    </row>
    <row r="18" spans="1:12" ht="31.5" customHeight="1" x14ac:dyDescent="0.3">
      <c r="A18" s="39" t="s">
        <v>818</v>
      </c>
      <c r="B18" s="47" t="s">
        <v>817</v>
      </c>
      <c r="C18" s="57" t="s">
        <v>15</v>
      </c>
      <c r="D18" s="49">
        <v>223</v>
      </c>
      <c r="E18" s="49" t="s">
        <v>2485</v>
      </c>
      <c r="F18" s="49" t="s">
        <v>2491</v>
      </c>
      <c r="G18" s="49" t="s">
        <v>2487</v>
      </c>
      <c r="H18" s="57" t="s">
        <v>96</v>
      </c>
      <c r="I18" s="4">
        <v>321</v>
      </c>
      <c r="J18" s="4">
        <f>IFERROR(VLOOKUP(A18,'GS by School'!A:X,20,0),0)</f>
        <v>0</v>
      </c>
      <c r="K18" s="4">
        <f t="shared" si="0"/>
        <v>321</v>
      </c>
      <c r="L18" s="8">
        <f>IFERROR(I18/#REF!,0)</f>
        <v>0</v>
      </c>
    </row>
    <row r="19" spans="1:12" ht="31.5" customHeight="1" x14ac:dyDescent="0.3">
      <c r="A19" s="39" t="s">
        <v>2198</v>
      </c>
      <c r="B19" s="47" t="s">
        <v>1817</v>
      </c>
      <c r="C19" s="57" t="s">
        <v>15</v>
      </c>
      <c r="D19" s="49">
        <v>223</v>
      </c>
      <c r="E19" s="49" t="s">
        <v>2485</v>
      </c>
      <c r="F19" s="49" t="s">
        <v>2503</v>
      </c>
      <c r="G19" s="49" t="s">
        <v>2487</v>
      </c>
      <c r="H19" s="57" t="s">
        <v>96</v>
      </c>
      <c r="I19" s="4">
        <v>207</v>
      </c>
      <c r="J19" s="4">
        <f>IFERROR(VLOOKUP(A19,'GS by School'!A:X,20,0),0)</f>
        <v>0</v>
      </c>
      <c r="K19" s="4">
        <f t="shared" si="0"/>
        <v>207</v>
      </c>
      <c r="L19" s="8">
        <f>IFERROR(I19/#REF!,0)</f>
        <v>0</v>
      </c>
    </row>
    <row r="20" spans="1:12" ht="31.5" customHeight="1" x14ac:dyDescent="0.3">
      <c r="A20" s="39" t="s">
        <v>1547</v>
      </c>
      <c r="B20" s="47" t="s">
        <v>1548</v>
      </c>
      <c r="C20" s="57" t="s">
        <v>15</v>
      </c>
      <c r="D20" s="49">
        <v>223</v>
      </c>
      <c r="E20" s="49" t="s">
        <v>2485</v>
      </c>
      <c r="F20" s="49" t="s">
        <v>2504</v>
      </c>
      <c r="G20" s="49" t="s">
        <v>2487</v>
      </c>
      <c r="H20" s="57" t="s">
        <v>96</v>
      </c>
      <c r="I20" s="4">
        <v>255</v>
      </c>
      <c r="J20" s="4">
        <f>IFERROR(VLOOKUP(A20,'GS by School'!A:X,20,0),0)</f>
        <v>0</v>
      </c>
      <c r="K20" s="4">
        <f t="shared" si="0"/>
        <v>255</v>
      </c>
      <c r="L20" s="8">
        <f>IFERROR(I20/#REF!,0)</f>
        <v>0</v>
      </c>
    </row>
    <row r="21" spans="1:12" ht="31.5" customHeight="1" x14ac:dyDescent="0.3">
      <c r="D21" s="34"/>
    </row>
    <row r="22" spans="1:12" ht="31.5" customHeight="1" x14ac:dyDescent="0.3">
      <c r="D22" s="34"/>
    </row>
    <row r="23" spans="1:12" ht="31.5" customHeight="1" x14ac:dyDescent="0.3">
      <c r="D23" s="34"/>
    </row>
    <row r="24" spans="1:12" ht="31.5" customHeight="1" x14ac:dyDescent="0.3">
      <c r="D24" s="34"/>
    </row>
    <row r="25" spans="1:12" ht="31.5" customHeight="1" x14ac:dyDescent="0.3">
      <c r="D25" s="34"/>
    </row>
    <row r="26" spans="1:12" ht="31.5" customHeight="1" x14ac:dyDescent="0.3">
      <c r="D26" s="34"/>
    </row>
    <row r="27" spans="1:12" ht="31.5" customHeight="1" x14ac:dyDescent="0.3">
      <c r="D27" s="34"/>
    </row>
    <row r="28" spans="1:12" ht="31.5" customHeight="1" x14ac:dyDescent="0.3">
      <c r="D28" s="34"/>
    </row>
    <row r="29" spans="1:12" ht="31.5" customHeight="1" x14ac:dyDescent="0.3">
      <c r="D29" s="34"/>
    </row>
    <row r="30" spans="1:12" ht="31.5" customHeight="1" x14ac:dyDescent="0.3">
      <c r="D30" s="34"/>
    </row>
    <row r="31" spans="1:12" ht="31.5" customHeight="1" x14ac:dyDescent="0.3">
      <c r="D31" s="34"/>
    </row>
    <row r="32" spans="1:12" ht="31.5" customHeight="1" x14ac:dyDescent="0.3">
      <c r="D32" s="34"/>
    </row>
    <row r="33" spans="4:4" ht="31.5" customHeight="1" x14ac:dyDescent="0.3">
      <c r="D33" s="34"/>
    </row>
    <row r="34" spans="4:4" ht="31.5" customHeight="1" x14ac:dyDescent="0.3">
      <c r="D34" s="34"/>
    </row>
    <row r="35" spans="4:4" ht="31.5" customHeight="1" x14ac:dyDescent="0.3">
      <c r="D35" s="34"/>
    </row>
    <row r="36" spans="4:4" ht="31.5" customHeight="1" x14ac:dyDescent="0.3">
      <c r="D36" s="34"/>
    </row>
    <row r="37" spans="4:4" ht="31.5" customHeight="1" x14ac:dyDescent="0.3">
      <c r="D37" s="34"/>
    </row>
    <row r="38" spans="4:4" ht="31.5" customHeight="1" x14ac:dyDescent="0.3">
      <c r="D38" s="34"/>
    </row>
    <row r="39" spans="4:4" ht="31.5" customHeight="1" x14ac:dyDescent="0.3">
      <c r="D39" s="34"/>
    </row>
    <row r="40" spans="4:4" ht="31.5" customHeight="1" x14ac:dyDescent="0.3">
      <c r="D40" s="34"/>
    </row>
    <row r="41" spans="4:4" ht="31.5" customHeight="1" x14ac:dyDescent="0.3">
      <c r="D41" s="34"/>
    </row>
    <row r="42" spans="4:4" ht="31.5" customHeight="1" x14ac:dyDescent="0.3">
      <c r="D42" s="34"/>
    </row>
    <row r="43" spans="4:4" ht="31.5" customHeight="1" x14ac:dyDescent="0.3">
      <c r="D43" s="34"/>
    </row>
    <row r="44" spans="4:4" ht="31.5" customHeight="1" x14ac:dyDescent="0.3">
      <c r="D44" s="34"/>
    </row>
    <row r="45" spans="4:4" ht="31.5" customHeight="1" x14ac:dyDescent="0.3">
      <c r="D45" s="34"/>
    </row>
    <row r="46" spans="4:4" ht="31.5" customHeight="1" x14ac:dyDescent="0.3">
      <c r="D46" s="34"/>
    </row>
    <row r="47" spans="4:4" ht="31.5" customHeight="1" x14ac:dyDescent="0.3">
      <c r="D47" s="34"/>
    </row>
    <row r="48" spans="4:4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conditionalFormatting sqref="L13">
    <cfRule type="cellIs" dxfId="2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313D-8D26-4A71-BB29-349170299E9B}">
  <dimension ref="A1:Q66"/>
  <sheetViews>
    <sheetView topLeftCell="B1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9.4414062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8" width="7.6640625" style="7" customWidth="1"/>
    <col min="9" max="9" width="7.5546875" style="7" customWidth="1"/>
    <col min="10" max="10" width="7.6640625" style="7" customWidth="1"/>
    <col min="11" max="11" width="9" style="7" customWidth="1"/>
    <col min="12" max="12" width="9.109375" style="7" customWidth="1"/>
    <col min="13" max="13" width="5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81</v>
      </c>
    </row>
    <row r="2" spans="1:17" ht="57.7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15</v>
      </c>
      <c r="C3" s="4">
        <f>VLOOKUP($Q$1,'2025 Girls'!A:G,6,0)</f>
        <v>19</v>
      </c>
      <c r="D3" s="4">
        <v>285</v>
      </c>
      <c r="E3" s="4">
        <f>D3-B3</f>
        <v>270</v>
      </c>
      <c r="F3" s="8">
        <f>B3/D3</f>
        <v>5.2631578947368418E-2</v>
      </c>
      <c r="H3" s="4">
        <f>SUMIFS('2025 Girls'!E:E,'2025 Girls'!$A:$A,$Q$1)</f>
        <v>188</v>
      </c>
      <c r="I3" s="4">
        <f>VLOOKUP($Q$1,'2025 Girls'!A:G,7,0)</f>
        <v>174</v>
      </c>
      <c r="J3" s="4">
        <v>252</v>
      </c>
      <c r="K3" s="4">
        <f>J3-H3</f>
        <v>64</v>
      </c>
      <c r="L3" s="88">
        <f>H3/J3</f>
        <v>0.74603174603174605</v>
      </c>
      <c r="N3" s="21">
        <f>B3+H3</f>
        <v>203</v>
      </c>
      <c r="O3" s="21">
        <f>D3+J3</f>
        <v>537</v>
      </c>
      <c r="P3" s="21">
        <f>O3-N3</f>
        <v>334</v>
      </c>
      <c r="Q3" s="8">
        <f>N3/O3</f>
        <v>0.37802607076350092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7</v>
      </c>
      <c r="C7" s="21">
        <f>VLOOKUP($Q$1,'2025 Adults'!A:G,6,0)</f>
        <v>17</v>
      </c>
      <c r="D7" s="21">
        <v>120</v>
      </c>
      <c r="E7" s="21">
        <f>D7-B7</f>
        <v>113</v>
      </c>
      <c r="F7" s="8">
        <f>B7/D7</f>
        <v>5.8333333333333334E-2</v>
      </c>
      <c r="H7" s="4">
        <f>SUMIFS('2025 Adults'!E:E,'2025 Adults'!$A:$A,$Q$1)</f>
        <v>171</v>
      </c>
      <c r="I7" s="21">
        <f>VLOOKUP($Q$1,'2025 Adults'!A:G,7,0)</f>
        <v>231</v>
      </c>
      <c r="J7" s="21">
        <v>198</v>
      </c>
      <c r="K7" s="21">
        <f>J7-H7</f>
        <v>27</v>
      </c>
      <c r="L7" s="8">
        <f>H7/J7</f>
        <v>0.86363636363636365</v>
      </c>
      <c r="N7" s="21">
        <f>B7+H7</f>
        <v>178</v>
      </c>
      <c r="O7" s="21">
        <f>D7+J7</f>
        <v>318</v>
      </c>
      <c r="P7" s="21">
        <f>O7-N7</f>
        <v>140</v>
      </c>
      <c r="Q7" s="89">
        <f>N7/O7</f>
        <v>0.55974842767295596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19</v>
      </c>
      <c r="D11" s="4">
        <f>C11-B11</f>
        <v>19</v>
      </c>
      <c r="E11" s="8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1810</v>
      </c>
      <c r="B14" s="47" t="s">
        <v>1811</v>
      </c>
      <c r="C14" s="57" t="s">
        <v>15</v>
      </c>
      <c r="D14" s="49">
        <v>224</v>
      </c>
      <c r="E14" s="49" t="s">
        <v>2709</v>
      </c>
      <c r="F14" s="49" t="s">
        <v>2710</v>
      </c>
      <c r="G14" s="49" t="s">
        <v>13</v>
      </c>
      <c r="H14" s="49" t="s">
        <v>81</v>
      </c>
      <c r="I14" s="4">
        <v>248</v>
      </c>
      <c r="J14" s="4">
        <f>IFERROR(VLOOKUP(A14,'GS by School'!A:X,20,0),0)</f>
        <v>0</v>
      </c>
      <c r="K14" s="4">
        <f t="shared" ref="K14:K58" si="0">I14-J14</f>
        <v>248</v>
      </c>
      <c r="L14" s="8">
        <f>IFERROR(I14/#REF!,0)</f>
        <v>0</v>
      </c>
    </row>
    <row r="15" spans="1:17" ht="31.5" customHeight="1" x14ac:dyDescent="0.3">
      <c r="A15" s="39" t="s">
        <v>228</v>
      </c>
      <c r="B15" s="47" t="s">
        <v>229</v>
      </c>
      <c r="C15" s="57" t="s">
        <v>15</v>
      </c>
      <c r="D15" s="49">
        <v>237</v>
      </c>
      <c r="E15" s="49" t="s">
        <v>2711</v>
      </c>
      <c r="F15" s="49" t="s">
        <v>2712</v>
      </c>
      <c r="G15" s="49" t="s">
        <v>13</v>
      </c>
      <c r="H15" s="49" t="s">
        <v>81</v>
      </c>
      <c r="I15" s="4">
        <v>129</v>
      </c>
      <c r="J15" s="4">
        <v>0</v>
      </c>
      <c r="K15" s="4">
        <f t="shared" si="0"/>
        <v>129</v>
      </c>
      <c r="L15" s="8">
        <f>IFERROR(I15/#REF!,0)</f>
        <v>0</v>
      </c>
    </row>
    <row r="16" spans="1:17" ht="31.5" customHeight="1" x14ac:dyDescent="0.3">
      <c r="A16" s="39" t="s">
        <v>367</v>
      </c>
      <c r="B16" s="47" t="s">
        <v>14</v>
      </c>
      <c r="C16" s="57" t="s">
        <v>15</v>
      </c>
      <c r="D16" s="49">
        <v>212</v>
      </c>
      <c r="E16" s="49" t="s">
        <v>2713</v>
      </c>
      <c r="F16" s="49" t="s">
        <v>2714</v>
      </c>
      <c r="G16" s="49" t="s">
        <v>13</v>
      </c>
      <c r="H16" s="49" t="s">
        <v>81</v>
      </c>
      <c r="I16" s="4">
        <v>189</v>
      </c>
      <c r="J16" s="4">
        <v>6</v>
      </c>
      <c r="K16" s="4">
        <f t="shared" si="0"/>
        <v>183</v>
      </c>
      <c r="L16" s="8">
        <f>IFERROR(I16/#REF!,0)</f>
        <v>0</v>
      </c>
    </row>
    <row r="17" spans="1:12" ht="31.5" customHeight="1" x14ac:dyDescent="0.3">
      <c r="A17" s="39" t="s">
        <v>736</v>
      </c>
      <c r="B17" s="47" t="s">
        <v>2715</v>
      </c>
      <c r="C17" s="57" t="s">
        <v>15</v>
      </c>
      <c r="D17" s="49">
        <v>227</v>
      </c>
      <c r="E17" s="49" t="s">
        <v>2716</v>
      </c>
      <c r="F17" s="49" t="s">
        <v>2717</v>
      </c>
      <c r="G17" s="49" t="s">
        <v>13</v>
      </c>
      <c r="H17" s="49" t="s">
        <v>81</v>
      </c>
      <c r="I17" s="4">
        <v>124</v>
      </c>
      <c r="J17" s="4">
        <v>3</v>
      </c>
      <c r="K17" s="4">
        <f t="shared" si="0"/>
        <v>121</v>
      </c>
      <c r="L17" s="8">
        <f>IFERROR(I17/#REF!,0)</f>
        <v>0</v>
      </c>
    </row>
    <row r="18" spans="1:12" ht="31.5" customHeight="1" x14ac:dyDescent="0.3">
      <c r="A18" s="39" t="s">
        <v>738</v>
      </c>
      <c r="B18" s="47" t="s">
        <v>2718</v>
      </c>
      <c r="C18" s="57" t="s">
        <v>15</v>
      </c>
      <c r="D18" s="49">
        <v>227</v>
      </c>
      <c r="E18" s="49" t="s">
        <v>2716</v>
      </c>
      <c r="F18" s="49" t="s">
        <v>2717</v>
      </c>
      <c r="G18" s="49" t="s">
        <v>13</v>
      </c>
      <c r="H18" s="49" t="s">
        <v>81</v>
      </c>
      <c r="I18" s="4">
        <v>123</v>
      </c>
      <c r="J18" s="4">
        <v>4</v>
      </c>
      <c r="K18" s="4">
        <f t="shared" si="0"/>
        <v>119</v>
      </c>
      <c r="L18" s="8">
        <f>IFERROR(I18/#REF!,0)</f>
        <v>0</v>
      </c>
    </row>
    <row r="19" spans="1:12" ht="31.5" customHeight="1" x14ac:dyDescent="0.3">
      <c r="A19" s="39" t="s">
        <v>823</v>
      </c>
      <c r="B19" s="47" t="s">
        <v>824</v>
      </c>
      <c r="C19" s="57" t="s">
        <v>15</v>
      </c>
      <c r="D19" s="49">
        <v>224</v>
      </c>
      <c r="E19" s="49" t="s">
        <v>2719</v>
      </c>
      <c r="F19" s="49" t="s">
        <v>2720</v>
      </c>
      <c r="G19" s="49" t="s">
        <v>13</v>
      </c>
      <c r="H19" s="49" t="s">
        <v>81</v>
      </c>
      <c r="I19" s="4">
        <v>291</v>
      </c>
      <c r="J19" s="4">
        <v>17</v>
      </c>
      <c r="K19" s="4">
        <f t="shared" si="0"/>
        <v>274</v>
      </c>
      <c r="L19" s="8">
        <f>IFERROR(I19/#REF!,0)</f>
        <v>0</v>
      </c>
    </row>
    <row r="20" spans="1:12" ht="31.5" customHeight="1" x14ac:dyDescent="0.3">
      <c r="A20" s="39" t="s">
        <v>907</v>
      </c>
      <c r="B20" s="47" t="s">
        <v>908</v>
      </c>
      <c r="C20" s="57" t="s">
        <v>15</v>
      </c>
      <c r="D20" s="49">
        <v>237</v>
      </c>
      <c r="E20" s="49" t="s">
        <v>2721</v>
      </c>
      <c r="F20" s="49" t="s">
        <v>2722</v>
      </c>
      <c r="G20" s="49" t="s">
        <v>13</v>
      </c>
      <c r="H20" s="49" t="s">
        <v>81</v>
      </c>
      <c r="I20" s="4">
        <v>145</v>
      </c>
      <c r="J20" s="4">
        <v>2</v>
      </c>
      <c r="K20" s="4">
        <f t="shared" si="0"/>
        <v>143</v>
      </c>
      <c r="L20" s="8">
        <f>IFERROR(I20/#REF!,0)</f>
        <v>0</v>
      </c>
    </row>
    <row r="21" spans="1:12" ht="31.5" customHeight="1" x14ac:dyDescent="0.3">
      <c r="A21" s="39" t="s">
        <v>298</v>
      </c>
      <c r="B21" s="47" t="s">
        <v>299</v>
      </c>
      <c r="C21" s="57" t="s">
        <v>15</v>
      </c>
      <c r="D21" s="49">
        <v>237</v>
      </c>
      <c r="E21" s="49" t="s">
        <v>2723</v>
      </c>
      <c r="F21" s="49" t="s">
        <v>2724</v>
      </c>
      <c r="G21" s="49" t="s">
        <v>13</v>
      </c>
      <c r="H21" s="49" t="s">
        <v>81</v>
      </c>
      <c r="I21" s="4">
        <v>85</v>
      </c>
      <c r="J21" s="4">
        <v>0</v>
      </c>
      <c r="K21" s="4">
        <f t="shared" si="0"/>
        <v>85</v>
      </c>
      <c r="L21" s="8">
        <f>IFERROR(I21/#REF!,0)</f>
        <v>0</v>
      </c>
    </row>
    <row r="22" spans="1:12" ht="31.5" customHeight="1" x14ac:dyDescent="0.3">
      <c r="A22" s="39" t="s">
        <v>1572</v>
      </c>
      <c r="B22" s="47" t="s">
        <v>1573</v>
      </c>
      <c r="C22" s="57" t="s">
        <v>15</v>
      </c>
      <c r="D22" s="49">
        <v>224</v>
      </c>
      <c r="E22" s="49" t="s">
        <v>2709</v>
      </c>
      <c r="F22" s="49" t="s">
        <v>2725</v>
      </c>
      <c r="G22" s="49" t="s">
        <v>13</v>
      </c>
      <c r="H22" s="49" t="s">
        <v>81</v>
      </c>
      <c r="I22" s="4">
        <v>252</v>
      </c>
      <c r="J22" s="4">
        <v>5</v>
      </c>
      <c r="K22" s="4">
        <f t="shared" si="0"/>
        <v>247</v>
      </c>
      <c r="L22" s="8">
        <f>IFERROR(I22/#REF!,0)</f>
        <v>0</v>
      </c>
    </row>
    <row r="23" spans="1:12" ht="31.5" customHeight="1" x14ac:dyDescent="0.3">
      <c r="A23" s="39" t="s">
        <v>266</v>
      </c>
      <c r="B23" s="47" t="s">
        <v>267</v>
      </c>
      <c r="C23" s="57" t="s">
        <v>15</v>
      </c>
      <c r="D23" s="49">
        <v>212</v>
      </c>
      <c r="E23" s="49" t="s">
        <v>2713</v>
      </c>
      <c r="F23" s="49" t="s">
        <v>2726</v>
      </c>
      <c r="G23" s="49" t="s">
        <v>13</v>
      </c>
      <c r="H23" s="49" t="s">
        <v>81</v>
      </c>
      <c r="I23" s="4">
        <v>222</v>
      </c>
      <c r="J23" s="4">
        <v>4</v>
      </c>
      <c r="K23" s="4">
        <f t="shared" si="0"/>
        <v>218</v>
      </c>
      <c r="L23" s="8">
        <f>IFERROR(I23/#REF!,0)</f>
        <v>0</v>
      </c>
    </row>
    <row r="24" spans="1:12" ht="31.5" customHeight="1" x14ac:dyDescent="0.3">
      <c r="A24" s="39" t="s">
        <v>1978</v>
      </c>
      <c r="B24" s="47" t="s">
        <v>1979</v>
      </c>
      <c r="C24" s="57" t="s">
        <v>15</v>
      </c>
      <c r="D24" s="49">
        <v>212</v>
      </c>
      <c r="E24" s="49" t="s">
        <v>2713</v>
      </c>
      <c r="F24" s="49" t="s">
        <v>2727</v>
      </c>
      <c r="G24" s="49" t="s">
        <v>13</v>
      </c>
      <c r="H24" s="49" t="s">
        <v>81</v>
      </c>
      <c r="I24" s="4">
        <v>265</v>
      </c>
      <c r="J24" s="4">
        <v>5</v>
      </c>
      <c r="K24" s="4">
        <f t="shared" si="0"/>
        <v>260</v>
      </c>
      <c r="L24" s="8">
        <f>IFERROR(I24/#REF!,0)</f>
        <v>0</v>
      </c>
    </row>
    <row r="25" spans="1:12" ht="31.5" customHeight="1" x14ac:dyDescent="0.3">
      <c r="A25" s="4" t="s">
        <v>2025</v>
      </c>
      <c r="B25" s="4" t="s">
        <v>2026</v>
      </c>
      <c r="C25" s="58" t="s">
        <v>15</v>
      </c>
      <c r="D25" s="58">
        <v>237</v>
      </c>
      <c r="E25" s="58" t="s">
        <v>2728</v>
      </c>
      <c r="F25" s="58" t="s">
        <v>2729</v>
      </c>
      <c r="G25" s="58" t="s">
        <v>13</v>
      </c>
      <c r="H25" s="58" t="s">
        <v>81</v>
      </c>
      <c r="I25" s="4">
        <v>145</v>
      </c>
      <c r="J25" s="4">
        <v>0</v>
      </c>
      <c r="K25" s="4">
        <f t="shared" si="0"/>
        <v>145</v>
      </c>
      <c r="L25" s="8">
        <f>IFERROR(I25/#REF!,0)</f>
        <v>0</v>
      </c>
    </row>
    <row r="26" spans="1:12" ht="31.5" customHeight="1" x14ac:dyDescent="0.3">
      <c r="A26" s="4" t="s">
        <v>1410</v>
      </c>
      <c r="B26" s="4" t="s">
        <v>1407</v>
      </c>
      <c r="C26" s="58" t="s">
        <v>15</v>
      </c>
      <c r="D26" s="58">
        <v>237</v>
      </c>
      <c r="E26" s="58" t="s">
        <v>2730</v>
      </c>
      <c r="F26" s="58" t="s">
        <v>2731</v>
      </c>
      <c r="G26" s="58" t="s">
        <v>13</v>
      </c>
      <c r="H26" s="58" t="s">
        <v>81</v>
      </c>
      <c r="I26" s="4">
        <v>0</v>
      </c>
      <c r="J26" s="4">
        <v>0</v>
      </c>
      <c r="K26" s="4">
        <f t="shared" si="0"/>
        <v>0</v>
      </c>
      <c r="L26" s="8">
        <f>IFERROR(I26/#REF!,0)</f>
        <v>0</v>
      </c>
    </row>
    <row r="27" spans="1:12" ht="31.5" customHeight="1" x14ac:dyDescent="0.3">
      <c r="A27" s="4" t="s">
        <v>1561</v>
      </c>
      <c r="B27" s="4" t="s">
        <v>1560</v>
      </c>
      <c r="C27" s="58" t="s">
        <v>15</v>
      </c>
      <c r="D27" s="58">
        <v>224</v>
      </c>
      <c r="E27" s="58" t="s">
        <v>2719</v>
      </c>
      <c r="F27" s="58" t="s">
        <v>2732</v>
      </c>
      <c r="G27" s="58" t="s">
        <v>13</v>
      </c>
      <c r="H27" s="58" t="s">
        <v>81</v>
      </c>
      <c r="I27" s="4">
        <v>247</v>
      </c>
      <c r="J27" s="4">
        <v>9</v>
      </c>
      <c r="K27" s="4">
        <f t="shared" si="0"/>
        <v>238</v>
      </c>
      <c r="L27" s="8">
        <f>IFERROR(I27/#REF!,0)</f>
        <v>0</v>
      </c>
    </row>
    <row r="28" spans="1:12" ht="31.5" customHeight="1" x14ac:dyDescent="0.3">
      <c r="A28" s="4" t="s">
        <v>1122</v>
      </c>
      <c r="B28" s="4" t="s">
        <v>1123</v>
      </c>
      <c r="C28" s="58" t="s">
        <v>15</v>
      </c>
      <c r="D28" s="58">
        <v>212</v>
      </c>
      <c r="E28" s="58" t="s">
        <v>2713</v>
      </c>
      <c r="F28" s="58" t="s">
        <v>2733</v>
      </c>
      <c r="G28" s="58" t="s">
        <v>13</v>
      </c>
      <c r="H28" s="58" t="s">
        <v>81</v>
      </c>
      <c r="I28" s="4">
        <v>223</v>
      </c>
      <c r="J28" s="4">
        <v>1</v>
      </c>
      <c r="K28" s="4">
        <f t="shared" si="0"/>
        <v>222</v>
      </c>
      <c r="L28" s="8">
        <f>IFERROR(I28/#REF!,0)</f>
        <v>0</v>
      </c>
    </row>
    <row r="29" spans="1:12" ht="31.5" customHeight="1" x14ac:dyDescent="0.3">
      <c r="A29" s="4" t="s">
        <v>1136</v>
      </c>
      <c r="B29" s="4" t="s">
        <v>1137</v>
      </c>
      <c r="C29" s="58" t="s">
        <v>15</v>
      </c>
      <c r="D29" s="58">
        <v>212</v>
      </c>
      <c r="E29" s="58" t="s">
        <v>2734</v>
      </c>
      <c r="F29" s="58" t="s">
        <v>2735</v>
      </c>
      <c r="G29" s="58" t="s">
        <v>13</v>
      </c>
      <c r="H29" s="58" t="s">
        <v>81</v>
      </c>
      <c r="I29" s="4">
        <v>176</v>
      </c>
      <c r="J29" s="4">
        <v>15</v>
      </c>
      <c r="K29" s="4">
        <f t="shared" si="0"/>
        <v>161</v>
      </c>
      <c r="L29" s="8">
        <f>IFERROR(I29/#REF!,0)</f>
        <v>0</v>
      </c>
    </row>
    <row r="30" spans="1:12" ht="31.5" customHeight="1" x14ac:dyDescent="0.3">
      <c r="A30" s="4" t="s">
        <v>2736</v>
      </c>
      <c r="B30" s="4" t="s">
        <v>2737</v>
      </c>
      <c r="C30" s="58" t="s">
        <v>15</v>
      </c>
      <c r="D30" s="58">
        <v>212</v>
      </c>
      <c r="E30" s="58" t="s">
        <v>2734</v>
      </c>
      <c r="F30" s="58" t="s">
        <v>2738</v>
      </c>
      <c r="G30" s="58" t="s">
        <v>13</v>
      </c>
      <c r="H30" s="58" t="s">
        <v>81</v>
      </c>
      <c r="I30" s="4">
        <v>5</v>
      </c>
      <c r="J30" s="4">
        <v>0</v>
      </c>
      <c r="K30" s="4">
        <f t="shared" si="0"/>
        <v>5</v>
      </c>
      <c r="L30" s="8">
        <f>IFERROR(I30/#REF!,0)</f>
        <v>0</v>
      </c>
    </row>
    <row r="31" spans="1:12" ht="31.5" customHeight="1" x14ac:dyDescent="0.3">
      <c r="A31" s="4" t="s">
        <v>755</v>
      </c>
      <c r="B31" s="4" t="s">
        <v>756</v>
      </c>
      <c r="C31" s="58" t="s">
        <v>15</v>
      </c>
      <c r="D31" s="58">
        <v>227</v>
      </c>
      <c r="E31" s="58" t="s">
        <v>2739</v>
      </c>
      <c r="F31" s="58" t="s">
        <v>2740</v>
      </c>
      <c r="G31" s="58" t="s">
        <v>13</v>
      </c>
      <c r="H31" s="58" t="s">
        <v>81</v>
      </c>
      <c r="I31" s="4">
        <v>268</v>
      </c>
      <c r="J31" s="4">
        <v>10</v>
      </c>
      <c r="K31" s="4">
        <f t="shared" si="0"/>
        <v>258</v>
      </c>
      <c r="L31" s="8">
        <f>IFERROR(I31/#REF!,0)</f>
        <v>0</v>
      </c>
    </row>
    <row r="32" spans="1:12" ht="31.5" customHeight="1" x14ac:dyDescent="0.3">
      <c r="A32" s="4" t="s">
        <v>655</v>
      </c>
      <c r="B32" s="4" t="s">
        <v>656</v>
      </c>
      <c r="C32" s="58" t="s">
        <v>15</v>
      </c>
      <c r="D32" s="58">
        <v>224</v>
      </c>
      <c r="E32" s="58" t="s">
        <v>2709</v>
      </c>
      <c r="F32" s="58" t="s">
        <v>2741</v>
      </c>
      <c r="G32" s="58" t="s">
        <v>13</v>
      </c>
      <c r="H32" s="58" t="s">
        <v>81</v>
      </c>
      <c r="I32" s="4">
        <v>200</v>
      </c>
      <c r="J32" s="4">
        <v>1</v>
      </c>
      <c r="K32" s="4">
        <f t="shared" si="0"/>
        <v>199</v>
      </c>
      <c r="L32" s="8">
        <f>IFERROR(I32/#REF!,0)</f>
        <v>0</v>
      </c>
    </row>
    <row r="33" spans="1:12" ht="31.5" customHeight="1" x14ac:dyDescent="0.3">
      <c r="A33" s="4" t="s">
        <v>1152</v>
      </c>
      <c r="B33" s="4" t="s">
        <v>1153</v>
      </c>
      <c r="C33" s="58" t="s">
        <v>15</v>
      </c>
      <c r="D33" s="58">
        <v>237</v>
      </c>
      <c r="E33" s="58" t="s">
        <v>2730</v>
      </c>
      <c r="F33" s="58" t="s">
        <v>2742</v>
      </c>
      <c r="G33" s="58" t="s">
        <v>13</v>
      </c>
      <c r="H33" s="58" t="s">
        <v>81</v>
      </c>
      <c r="I33" s="4">
        <v>0</v>
      </c>
      <c r="J33" s="4">
        <v>2</v>
      </c>
      <c r="K33" s="4">
        <f t="shared" si="0"/>
        <v>-2</v>
      </c>
      <c r="L33" s="8">
        <f>IFERROR(I33/#REF!,0)</f>
        <v>0</v>
      </c>
    </row>
    <row r="34" spans="1:12" ht="31.5" customHeight="1" x14ac:dyDescent="0.3">
      <c r="A34" s="4" t="s">
        <v>657</v>
      </c>
      <c r="B34" s="4" t="s">
        <v>658</v>
      </c>
      <c r="C34" s="58" t="s">
        <v>15</v>
      </c>
      <c r="D34" s="58">
        <v>224</v>
      </c>
      <c r="E34" s="58" t="s">
        <v>2719</v>
      </c>
      <c r="F34" s="58" t="s">
        <v>2743</v>
      </c>
      <c r="G34" s="58" t="s">
        <v>13</v>
      </c>
      <c r="H34" s="58" t="s">
        <v>81</v>
      </c>
      <c r="I34" s="4">
        <v>188</v>
      </c>
      <c r="J34" s="4">
        <v>1</v>
      </c>
      <c r="K34" s="4">
        <f t="shared" si="0"/>
        <v>187</v>
      </c>
      <c r="L34" s="8">
        <f>IFERROR(I34/#REF!,0)</f>
        <v>0</v>
      </c>
    </row>
    <row r="35" spans="1:12" ht="31.5" customHeight="1" x14ac:dyDescent="0.3">
      <c r="A35" s="4" t="s">
        <v>1808</v>
      </c>
      <c r="B35" s="4" t="s">
        <v>1807</v>
      </c>
      <c r="C35" s="58" t="s">
        <v>15</v>
      </c>
      <c r="D35" s="58">
        <v>237</v>
      </c>
      <c r="E35" s="58" t="s">
        <v>2744</v>
      </c>
      <c r="F35" s="58" t="s">
        <v>2745</v>
      </c>
      <c r="G35" s="58" t="s">
        <v>13</v>
      </c>
      <c r="H35" s="58" t="s">
        <v>81</v>
      </c>
      <c r="I35" s="4">
        <v>80</v>
      </c>
      <c r="J35" s="4">
        <v>0</v>
      </c>
      <c r="K35" s="4">
        <f t="shared" si="0"/>
        <v>80</v>
      </c>
      <c r="L35" s="8">
        <f>IFERROR(I35/#REF!,0)</f>
        <v>0</v>
      </c>
    </row>
    <row r="36" spans="1:12" ht="31.5" customHeight="1" x14ac:dyDescent="0.3">
      <c r="A36" s="4" t="s">
        <v>2263</v>
      </c>
      <c r="B36" s="4" t="s">
        <v>2746</v>
      </c>
      <c r="C36" s="58" t="s">
        <v>11</v>
      </c>
      <c r="D36" s="58">
        <v>212</v>
      </c>
      <c r="E36" s="58" t="s">
        <v>13</v>
      </c>
      <c r="F36" s="58">
        <v>76112</v>
      </c>
      <c r="G36" s="58" t="s">
        <v>13</v>
      </c>
      <c r="H36" s="58" t="s">
        <v>81</v>
      </c>
      <c r="I36" s="4">
        <v>378</v>
      </c>
      <c r="J36" s="4">
        <v>0</v>
      </c>
      <c r="K36" s="4">
        <f t="shared" si="0"/>
        <v>378</v>
      </c>
      <c r="L36" s="8">
        <f>IFERROR(I36/#REF!,0)</f>
        <v>0</v>
      </c>
    </row>
    <row r="37" spans="1:12" ht="31.5" customHeight="1" x14ac:dyDescent="0.3">
      <c r="A37" s="4" t="s">
        <v>332</v>
      </c>
      <c r="B37" s="4" t="s">
        <v>333</v>
      </c>
      <c r="C37" s="58" t="s">
        <v>15</v>
      </c>
      <c r="D37" s="58">
        <v>224</v>
      </c>
      <c r="E37" s="58" t="s">
        <v>2719</v>
      </c>
      <c r="F37" s="58" t="s">
        <v>2720</v>
      </c>
      <c r="G37" s="58" t="s">
        <v>13</v>
      </c>
      <c r="H37" s="58" t="s">
        <v>81</v>
      </c>
      <c r="I37" s="4">
        <v>288</v>
      </c>
      <c r="J37" s="4">
        <v>6</v>
      </c>
      <c r="K37" s="4">
        <f t="shared" si="0"/>
        <v>282</v>
      </c>
      <c r="L37" s="8">
        <f>IFERROR(I37/#REF!,0)</f>
        <v>0</v>
      </c>
    </row>
    <row r="38" spans="1:12" ht="31.5" customHeight="1" x14ac:dyDescent="0.3">
      <c r="A38" s="4" t="s">
        <v>336</v>
      </c>
      <c r="B38" s="4" t="s">
        <v>337</v>
      </c>
      <c r="C38" s="58" t="s">
        <v>15</v>
      </c>
      <c r="D38" s="58">
        <v>212</v>
      </c>
      <c r="E38" s="58" t="s">
        <v>2713</v>
      </c>
      <c r="F38" s="58" t="s">
        <v>2747</v>
      </c>
      <c r="G38" s="58" t="s">
        <v>13</v>
      </c>
      <c r="H38" s="58" t="s">
        <v>81</v>
      </c>
      <c r="I38" s="4">
        <v>219</v>
      </c>
      <c r="J38" s="4">
        <v>2</v>
      </c>
      <c r="K38" s="4">
        <f t="shared" si="0"/>
        <v>217</v>
      </c>
      <c r="L38" s="8">
        <f>IFERROR(I38/#REF!,0)</f>
        <v>0</v>
      </c>
    </row>
    <row r="39" spans="1:12" ht="31.5" customHeight="1" x14ac:dyDescent="0.3">
      <c r="A39" s="4" t="s">
        <v>362</v>
      </c>
      <c r="B39" s="4" t="s">
        <v>363</v>
      </c>
      <c r="C39" s="58" t="s">
        <v>15</v>
      </c>
      <c r="D39" s="58">
        <v>237</v>
      </c>
      <c r="E39" s="58" t="s">
        <v>2748</v>
      </c>
      <c r="F39" s="58" t="s">
        <v>2749</v>
      </c>
      <c r="G39" s="58" t="s">
        <v>13</v>
      </c>
      <c r="H39" s="58" t="s">
        <v>81</v>
      </c>
      <c r="I39" s="4">
        <v>123</v>
      </c>
      <c r="J39" s="4">
        <v>0</v>
      </c>
      <c r="K39" s="4">
        <f t="shared" si="0"/>
        <v>123</v>
      </c>
      <c r="L39" s="8">
        <f>IFERROR(I39/#REF!,0)</f>
        <v>0</v>
      </c>
    </row>
    <row r="40" spans="1:12" ht="31.5" customHeight="1" x14ac:dyDescent="0.3">
      <c r="A40" s="4" t="s">
        <v>468</v>
      </c>
      <c r="B40" s="4" t="s">
        <v>469</v>
      </c>
      <c r="C40" s="58" t="s">
        <v>15</v>
      </c>
      <c r="D40" s="58">
        <v>224</v>
      </c>
      <c r="E40" s="58" t="s">
        <v>2719</v>
      </c>
      <c r="F40" s="58" t="s">
        <v>2750</v>
      </c>
      <c r="G40" s="58" t="s">
        <v>13</v>
      </c>
      <c r="H40" s="58" t="s">
        <v>81</v>
      </c>
      <c r="I40" s="4">
        <v>221</v>
      </c>
      <c r="J40" s="4">
        <v>4</v>
      </c>
      <c r="K40" s="4">
        <f t="shared" si="0"/>
        <v>217</v>
      </c>
      <c r="L40" s="8">
        <f>IFERROR(I40/#REF!,0)</f>
        <v>0</v>
      </c>
    </row>
    <row r="41" spans="1:12" ht="31.5" customHeight="1" x14ac:dyDescent="0.3">
      <c r="A41" s="4" t="s">
        <v>1206</v>
      </c>
      <c r="B41" s="4" t="s">
        <v>2751</v>
      </c>
      <c r="C41" s="58" t="s">
        <v>15</v>
      </c>
      <c r="D41" s="58">
        <v>224</v>
      </c>
      <c r="E41" s="58" t="s">
        <v>2709</v>
      </c>
      <c r="F41" s="58" t="s">
        <v>2752</v>
      </c>
      <c r="G41" s="58" t="s">
        <v>13</v>
      </c>
      <c r="H41" s="58" t="s">
        <v>81</v>
      </c>
      <c r="I41" s="4">
        <v>116</v>
      </c>
      <c r="J41" s="4">
        <v>0</v>
      </c>
      <c r="K41" s="4">
        <f t="shared" si="0"/>
        <v>116</v>
      </c>
      <c r="L41" s="8">
        <f>IFERROR(I41/#REF!,0)</f>
        <v>0</v>
      </c>
    </row>
    <row r="42" spans="1:12" ht="31.5" customHeight="1" x14ac:dyDescent="0.3">
      <c r="A42" s="4" t="s">
        <v>2020</v>
      </c>
      <c r="B42" s="4" t="s">
        <v>2021</v>
      </c>
      <c r="C42" s="58" t="s">
        <v>15</v>
      </c>
      <c r="D42" s="58">
        <v>224</v>
      </c>
      <c r="E42" s="58" t="s">
        <v>2719</v>
      </c>
      <c r="F42" s="58" t="s">
        <v>2720</v>
      </c>
      <c r="G42" s="58" t="s">
        <v>13</v>
      </c>
      <c r="H42" s="58" t="s">
        <v>81</v>
      </c>
      <c r="I42" s="4">
        <v>259</v>
      </c>
      <c r="J42" s="4">
        <v>7</v>
      </c>
      <c r="K42" s="4">
        <f t="shared" si="0"/>
        <v>252</v>
      </c>
      <c r="L42" s="8">
        <f>IFERROR(I42/#REF!,0)</f>
        <v>0</v>
      </c>
    </row>
    <row r="43" spans="1:12" ht="31.5" customHeight="1" x14ac:dyDescent="0.3">
      <c r="A43" s="4" t="s">
        <v>2267</v>
      </c>
      <c r="B43" s="4" t="s">
        <v>2268</v>
      </c>
      <c r="C43" s="58" t="s">
        <v>15</v>
      </c>
      <c r="D43" s="58">
        <v>212</v>
      </c>
      <c r="E43" s="58" t="s">
        <v>2713</v>
      </c>
      <c r="F43" s="58">
        <v>76031</v>
      </c>
      <c r="G43" s="58" t="s">
        <v>13</v>
      </c>
      <c r="H43" s="58" t="s">
        <v>81</v>
      </c>
      <c r="I43" s="4">
        <v>0</v>
      </c>
      <c r="J43" s="4">
        <v>0</v>
      </c>
      <c r="K43" s="4">
        <f t="shared" si="0"/>
        <v>0</v>
      </c>
      <c r="L43" s="8">
        <f>IFERROR(I43/#REF!,0)</f>
        <v>0</v>
      </c>
    </row>
    <row r="44" spans="1:12" ht="31.5" customHeight="1" x14ac:dyDescent="0.3">
      <c r="A44" s="4" t="s">
        <v>766</v>
      </c>
      <c r="B44" s="4" t="s">
        <v>767</v>
      </c>
      <c r="C44" s="58" t="s">
        <v>15</v>
      </c>
      <c r="D44" s="58">
        <v>227</v>
      </c>
      <c r="E44" s="58" t="s">
        <v>2753</v>
      </c>
      <c r="F44" s="58" t="s">
        <v>2754</v>
      </c>
      <c r="G44" s="58" t="s">
        <v>13</v>
      </c>
      <c r="H44" s="58" t="s">
        <v>81</v>
      </c>
      <c r="I44" s="4">
        <v>84</v>
      </c>
      <c r="J44" s="4">
        <v>2</v>
      </c>
      <c r="K44" s="4">
        <f t="shared" si="0"/>
        <v>82</v>
      </c>
      <c r="L44" s="8">
        <f>IFERROR(I44/#REF!,0)</f>
        <v>0</v>
      </c>
    </row>
    <row r="45" spans="1:12" ht="31.5" customHeight="1" x14ac:dyDescent="0.3">
      <c r="A45" s="4" t="s">
        <v>1738</v>
      </c>
      <c r="B45" s="4" t="s">
        <v>1739</v>
      </c>
      <c r="C45" s="58" t="s">
        <v>15</v>
      </c>
      <c r="D45" s="58">
        <v>227</v>
      </c>
      <c r="E45" s="58" t="s">
        <v>2716</v>
      </c>
      <c r="F45" s="58" t="s">
        <v>2755</v>
      </c>
      <c r="G45" s="58" t="s">
        <v>13</v>
      </c>
      <c r="H45" s="58" t="s">
        <v>81</v>
      </c>
      <c r="I45" s="4">
        <v>97</v>
      </c>
      <c r="J45" s="4">
        <v>1</v>
      </c>
      <c r="K45" s="4">
        <f t="shared" si="0"/>
        <v>96</v>
      </c>
      <c r="L45" s="8">
        <f>IFERROR(I45/#REF!,0)</f>
        <v>0</v>
      </c>
    </row>
    <row r="46" spans="1:12" ht="31.5" customHeight="1" x14ac:dyDescent="0.3">
      <c r="A46" s="4" t="s">
        <v>1470</v>
      </c>
      <c r="B46" s="4" t="s">
        <v>1471</v>
      </c>
      <c r="C46" s="58" t="s">
        <v>15</v>
      </c>
      <c r="D46" s="58">
        <v>237</v>
      </c>
      <c r="E46" s="58" t="s">
        <v>2756</v>
      </c>
      <c r="F46" s="58" t="s">
        <v>2757</v>
      </c>
      <c r="G46" s="58" t="s">
        <v>13</v>
      </c>
      <c r="H46" s="58" t="s">
        <v>81</v>
      </c>
      <c r="I46" s="4">
        <v>58</v>
      </c>
      <c r="J46" s="4">
        <v>0</v>
      </c>
      <c r="K46" s="4">
        <f t="shared" si="0"/>
        <v>58</v>
      </c>
      <c r="L46" s="8">
        <f>IFERROR(I46/#REF!,0)</f>
        <v>0</v>
      </c>
    </row>
    <row r="47" spans="1:12" ht="31.5" customHeight="1" x14ac:dyDescent="0.3">
      <c r="A47" s="4" t="s">
        <v>1192</v>
      </c>
      <c r="B47" s="4" t="s">
        <v>1193</v>
      </c>
      <c r="C47" s="58" t="s">
        <v>15</v>
      </c>
      <c r="D47" s="58">
        <v>212</v>
      </c>
      <c r="E47" s="58" t="s">
        <v>2713</v>
      </c>
      <c r="F47" s="58" t="s">
        <v>2758</v>
      </c>
      <c r="G47" s="58" t="s">
        <v>13</v>
      </c>
      <c r="H47" s="58" t="s">
        <v>81</v>
      </c>
      <c r="I47" s="4">
        <v>201</v>
      </c>
      <c r="J47" s="4">
        <v>1</v>
      </c>
      <c r="K47" s="4">
        <f t="shared" si="0"/>
        <v>200</v>
      </c>
      <c r="L47" s="8">
        <f>IFERROR(I47/#REF!,0)</f>
        <v>0</v>
      </c>
    </row>
    <row r="48" spans="1:12" ht="31.5" customHeight="1" x14ac:dyDescent="0.3">
      <c r="A48" s="4" t="s">
        <v>2759</v>
      </c>
      <c r="B48" s="4" t="s">
        <v>2760</v>
      </c>
      <c r="C48" s="58" t="s">
        <v>15</v>
      </c>
      <c r="D48" s="58">
        <v>237</v>
      </c>
      <c r="E48" s="58" t="s">
        <v>2761</v>
      </c>
      <c r="F48" s="58">
        <v>76670</v>
      </c>
      <c r="G48" s="58" t="s">
        <v>13</v>
      </c>
      <c r="H48" s="58" t="s">
        <v>81</v>
      </c>
      <c r="I48" s="4">
        <v>99</v>
      </c>
      <c r="J48" s="4">
        <v>0</v>
      </c>
      <c r="K48" s="4">
        <f t="shared" si="0"/>
        <v>99</v>
      </c>
      <c r="L48" s="8">
        <f>IFERROR(I48/#REF!,0)</f>
        <v>0</v>
      </c>
    </row>
    <row r="49" spans="1:12" ht="31.5" customHeight="1" x14ac:dyDescent="0.3">
      <c r="A49" s="4" t="s">
        <v>2239</v>
      </c>
      <c r="B49" s="4" t="s">
        <v>2240</v>
      </c>
      <c r="C49" s="58" t="s">
        <v>15</v>
      </c>
      <c r="D49" s="58">
        <v>224</v>
      </c>
      <c r="E49" s="58" t="s">
        <v>2719</v>
      </c>
      <c r="F49" s="58" t="s">
        <v>2762</v>
      </c>
      <c r="G49" s="58" t="s">
        <v>13</v>
      </c>
      <c r="H49" s="58" t="s">
        <v>81</v>
      </c>
      <c r="I49" s="4">
        <v>168</v>
      </c>
      <c r="J49" s="4">
        <v>9</v>
      </c>
      <c r="K49" s="4">
        <f t="shared" si="0"/>
        <v>159</v>
      </c>
      <c r="L49" s="8">
        <f>IFERROR(I49/#REF!,0)</f>
        <v>0</v>
      </c>
    </row>
    <row r="50" spans="1:12" ht="31.5" customHeight="1" x14ac:dyDescent="0.3">
      <c r="A50" s="4" t="s">
        <v>2246</v>
      </c>
      <c r="B50" s="4" t="s">
        <v>2247</v>
      </c>
      <c r="C50" s="58" t="s">
        <v>15</v>
      </c>
      <c r="D50" s="58">
        <v>237</v>
      </c>
      <c r="E50" s="58" t="s">
        <v>2763</v>
      </c>
      <c r="F50" s="58" t="s">
        <v>2764</v>
      </c>
      <c r="G50" s="58" t="s">
        <v>13</v>
      </c>
      <c r="H50" s="58" t="s">
        <v>81</v>
      </c>
      <c r="I50" s="4">
        <v>82</v>
      </c>
      <c r="J50" s="4">
        <v>4</v>
      </c>
      <c r="K50" s="4">
        <f t="shared" si="0"/>
        <v>78</v>
      </c>
      <c r="L50" s="8">
        <f>IFERROR(I50/#REF!,0)</f>
        <v>0</v>
      </c>
    </row>
    <row r="51" spans="1:12" ht="31.5" customHeight="1" x14ac:dyDescent="0.3">
      <c r="A51" s="4" t="s">
        <v>638</v>
      </c>
      <c r="B51" s="4" t="s">
        <v>639</v>
      </c>
      <c r="C51" s="58" t="s">
        <v>15</v>
      </c>
      <c r="D51" s="58">
        <v>224</v>
      </c>
      <c r="E51" s="58" t="s">
        <v>2719</v>
      </c>
      <c r="F51" s="58" t="s">
        <v>2720</v>
      </c>
      <c r="G51" s="58" t="s">
        <v>13</v>
      </c>
      <c r="H51" s="58" t="s">
        <v>81</v>
      </c>
      <c r="I51" s="4">
        <v>317</v>
      </c>
      <c r="J51" s="4">
        <v>13</v>
      </c>
      <c r="K51" s="4">
        <f t="shared" si="0"/>
        <v>304</v>
      </c>
      <c r="L51" s="8">
        <f>IFERROR(I51/#REF!,0)</f>
        <v>0</v>
      </c>
    </row>
    <row r="52" spans="1:12" ht="31.5" customHeight="1" x14ac:dyDescent="0.3">
      <c r="A52" s="4" t="s">
        <v>300</v>
      </c>
      <c r="B52" s="4" t="s">
        <v>301</v>
      </c>
      <c r="C52" s="58" t="s">
        <v>15</v>
      </c>
      <c r="D52" s="58">
        <v>224</v>
      </c>
      <c r="E52" s="58" t="s">
        <v>2719</v>
      </c>
      <c r="F52" s="58" t="s">
        <v>2765</v>
      </c>
      <c r="G52" s="58" t="s">
        <v>13</v>
      </c>
      <c r="H52" s="58" t="s">
        <v>81</v>
      </c>
      <c r="I52" s="4">
        <v>225</v>
      </c>
      <c r="J52" s="4">
        <v>8</v>
      </c>
      <c r="K52" s="4">
        <f t="shared" si="0"/>
        <v>217</v>
      </c>
      <c r="L52" s="8">
        <f>IFERROR(I52/#REF!,0)</f>
        <v>0</v>
      </c>
    </row>
    <row r="53" spans="1:12" ht="31.5" customHeight="1" x14ac:dyDescent="0.3">
      <c r="A53" s="4" t="s">
        <v>437</v>
      </c>
      <c r="B53" s="4" t="s">
        <v>438</v>
      </c>
      <c r="C53" s="58" t="s">
        <v>15</v>
      </c>
      <c r="D53" s="58">
        <v>237</v>
      </c>
      <c r="E53" s="58" t="s">
        <v>2766</v>
      </c>
      <c r="F53" s="58" t="s">
        <v>2767</v>
      </c>
      <c r="G53" s="58" t="s">
        <v>13</v>
      </c>
      <c r="H53" s="58" t="s">
        <v>81</v>
      </c>
      <c r="I53" s="4">
        <v>85</v>
      </c>
      <c r="J53" s="4">
        <v>0</v>
      </c>
      <c r="K53" s="4">
        <f t="shared" si="0"/>
        <v>85</v>
      </c>
      <c r="L53" s="8">
        <f>IFERROR(I53/#REF!,0)</f>
        <v>0</v>
      </c>
    </row>
    <row r="54" spans="1:12" ht="31.5" customHeight="1" x14ac:dyDescent="0.3">
      <c r="A54" s="4" t="s">
        <v>2336</v>
      </c>
      <c r="B54" s="4" t="s">
        <v>2337</v>
      </c>
      <c r="C54" s="58" t="s">
        <v>15</v>
      </c>
      <c r="D54" s="58">
        <v>224</v>
      </c>
      <c r="E54" s="58" t="s">
        <v>2709</v>
      </c>
      <c r="F54" s="58" t="s">
        <v>2768</v>
      </c>
      <c r="G54" s="58" t="s">
        <v>13</v>
      </c>
      <c r="H54" s="58" t="s">
        <v>81</v>
      </c>
      <c r="I54" s="4">
        <v>231</v>
      </c>
      <c r="J54" s="4">
        <v>0</v>
      </c>
      <c r="K54" s="4">
        <f t="shared" si="0"/>
        <v>231</v>
      </c>
      <c r="L54" s="8">
        <f>IFERROR(I54/#REF!,0)</f>
        <v>0</v>
      </c>
    </row>
    <row r="55" spans="1:12" ht="31.5" customHeight="1" x14ac:dyDescent="0.3">
      <c r="A55" s="4" t="s">
        <v>2066</v>
      </c>
      <c r="B55" s="4" t="s">
        <v>2067</v>
      </c>
      <c r="C55" s="58" t="s">
        <v>15</v>
      </c>
      <c r="D55" s="58">
        <v>224</v>
      </c>
      <c r="E55" s="58" t="s">
        <v>2719</v>
      </c>
      <c r="F55" s="58">
        <v>76028</v>
      </c>
      <c r="G55" s="58" t="s">
        <v>13</v>
      </c>
      <c r="H55" s="58" t="s">
        <v>81</v>
      </c>
      <c r="I55" s="4">
        <v>73</v>
      </c>
      <c r="J55" s="4">
        <v>1</v>
      </c>
      <c r="K55" s="4">
        <f t="shared" si="0"/>
        <v>72</v>
      </c>
      <c r="L55" s="8">
        <f>IFERROR(I55/#REF!,0)</f>
        <v>0</v>
      </c>
    </row>
    <row r="56" spans="1:12" ht="31.5" customHeight="1" x14ac:dyDescent="0.3">
      <c r="A56" s="4" t="s">
        <v>927</v>
      </c>
      <c r="B56" s="4" t="s">
        <v>928</v>
      </c>
      <c r="C56" s="58" t="s">
        <v>15</v>
      </c>
      <c r="D56" s="58">
        <v>224</v>
      </c>
      <c r="E56" s="58" t="s">
        <v>2719</v>
      </c>
      <c r="F56" s="58" t="s">
        <v>2720</v>
      </c>
      <c r="G56" s="58" t="s">
        <v>13</v>
      </c>
      <c r="H56" s="58" t="s">
        <v>81</v>
      </c>
      <c r="I56" s="4">
        <v>298</v>
      </c>
      <c r="J56" s="4">
        <v>5</v>
      </c>
      <c r="K56" s="4">
        <f t="shared" si="0"/>
        <v>293</v>
      </c>
      <c r="L56" s="8">
        <f>IFERROR(I56/#REF!,0)</f>
        <v>0</v>
      </c>
    </row>
    <row r="57" spans="1:12" ht="31.5" customHeight="1" x14ac:dyDescent="0.3">
      <c r="A57" s="4" t="s">
        <v>901</v>
      </c>
      <c r="B57" s="4" t="s">
        <v>902</v>
      </c>
      <c r="C57" s="58" t="s">
        <v>15</v>
      </c>
      <c r="D57" s="58">
        <v>212</v>
      </c>
      <c r="E57" s="58" t="s">
        <v>2769</v>
      </c>
      <c r="F57" s="58" t="s">
        <v>2770</v>
      </c>
      <c r="G57" s="58" t="s">
        <v>13</v>
      </c>
      <c r="H57" s="58" t="s">
        <v>81</v>
      </c>
      <c r="I57" s="4">
        <v>157</v>
      </c>
      <c r="J57" s="4">
        <v>1</v>
      </c>
      <c r="K57" s="4">
        <f t="shared" si="0"/>
        <v>156</v>
      </c>
      <c r="L57" s="8">
        <f>IFERROR(I57/#REF!,0)</f>
        <v>0</v>
      </c>
    </row>
    <row r="58" spans="1:12" ht="31.5" customHeight="1" x14ac:dyDescent="0.3">
      <c r="A58" s="4" t="s">
        <v>2280</v>
      </c>
      <c r="B58" s="4" t="s">
        <v>2281</v>
      </c>
      <c r="C58" s="58" t="s">
        <v>15</v>
      </c>
      <c r="D58" s="58">
        <v>212</v>
      </c>
      <c r="E58" s="58" t="s">
        <v>2713</v>
      </c>
      <c r="F58" s="58" t="s">
        <v>2771</v>
      </c>
      <c r="G58" s="58" t="s">
        <v>13</v>
      </c>
      <c r="H58" s="58" t="s">
        <v>81</v>
      </c>
      <c r="I58" s="4">
        <v>174</v>
      </c>
      <c r="J58" s="4">
        <v>1</v>
      </c>
      <c r="K58" s="4">
        <f t="shared" si="0"/>
        <v>173</v>
      </c>
      <c r="L58" s="8">
        <f>IFERROR(I58/#REF!,0)</f>
        <v>0</v>
      </c>
    </row>
    <row r="59" spans="1:12" ht="27.75" customHeight="1" x14ac:dyDescent="0.3">
      <c r="A59" s="4" t="s">
        <v>1073</v>
      </c>
      <c r="B59" s="4" t="s">
        <v>2772</v>
      </c>
      <c r="C59" s="58" t="s">
        <v>15</v>
      </c>
      <c r="D59" s="58">
        <v>224</v>
      </c>
      <c r="E59" s="58" t="s">
        <v>2719</v>
      </c>
      <c r="F59" s="58" t="s">
        <v>2720</v>
      </c>
      <c r="G59" s="58" t="s">
        <v>13</v>
      </c>
      <c r="H59" s="58" t="s">
        <v>81</v>
      </c>
      <c r="I59" s="4">
        <v>0</v>
      </c>
      <c r="J59" s="4">
        <v>18</v>
      </c>
      <c r="K59" s="4">
        <f t="shared" ref="K59:K66" si="1">I59-J59</f>
        <v>-18</v>
      </c>
      <c r="L59" s="8">
        <f>IFERROR(I59/#REF!,0)</f>
        <v>0</v>
      </c>
    </row>
    <row r="60" spans="1:12" ht="16.5" customHeight="1" x14ac:dyDescent="0.3">
      <c r="A60" s="4" t="s">
        <v>2773</v>
      </c>
      <c r="B60" s="4" t="s">
        <v>2774</v>
      </c>
      <c r="C60" s="58" t="s">
        <v>15</v>
      </c>
      <c r="D60" s="58">
        <v>212</v>
      </c>
      <c r="E60" s="58" t="s">
        <v>2713</v>
      </c>
      <c r="F60" s="58" t="s">
        <v>2714</v>
      </c>
      <c r="G60" s="58" t="s">
        <v>13</v>
      </c>
      <c r="H60" s="58" t="s">
        <v>81</v>
      </c>
      <c r="I60" s="4">
        <v>29</v>
      </c>
      <c r="J60" s="4">
        <v>0</v>
      </c>
      <c r="K60" s="4">
        <f t="shared" si="1"/>
        <v>29</v>
      </c>
      <c r="L60" s="8">
        <f>IFERROR(I60/#REF!,0)</f>
        <v>0</v>
      </c>
    </row>
    <row r="61" spans="1:12" ht="30.75" customHeight="1" x14ac:dyDescent="0.3">
      <c r="A61" s="4" t="s">
        <v>2307</v>
      </c>
      <c r="B61" s="4" t="s">
        <v>2308</v>
      </c>
      <c r="C61" s="58" t="s">
        <v>15</v>
      </c>
      <c r="D61" s="58">
        <v>224</v>
      </c>
      <c r="E61" s="58" t="s">
        <v>2719</v>
      </c>
      <c r="F61" s="58" t="s">
        <v>2775</v>
      </c>
      <c r="G61" s="58" t="s">
        <v>13</v>
      </c>
      <c r="H61" s="58" t="s">
        <v>81</v>
      </c>
      <c r="I61" s="4">
        <v>346</v>
      </c>
      <c r="J61" s="4">
        <v>21</v>
      </c>
      <c r="K61" s="4">
        <f t="shared" si="1"/>
        <v>325</v>
      </c>
      <c r="L61" s="8">
        <f>IFERROR(I61/#REF!,0)</f>
        <v>0</v>
      </c>
    </row>
    <row r="62" spans="1:12" ht="17.25" customHeight="1" x14ac:dyDescent="0.3">
      <c r="A62" s="4" t="s">
        <v>841</v>
      </c>
      <c r="B62" s="4" t="s">
        <v>842</v>
      </c>
      <c r="C62" s="58" t="s">
        <v>15</v>
      </c>
      <c r="D62" s="58">
        <v>227</v>
      </c>
      <c r="E62" s="58" t="s">
        <v>2776</v>
      </c>
      <c r="F62" s="58" t="s">
        <v>2777</v>
      </c>
      <c r="G62" s="58" t="s">
        <v>13</v>
      </c>
      <c r="H62" s="58" t="s">
        <v>81</v>
      </c>
      <c r="I62" s="4">
        <v>294</v>
      </c>
      <c r="J62" s="4">
        <v>7</v>
      </c>
      <c r="K62" s="4">
        <f t="shared" si="1"/>
        <v>287</v>
      </c>
      <c r="L62" s="8">
        <f>IFERROR(I62/#REF!,0)</f>
        <v>0</v>
      </c>
    </row>
    <row r="63" spans="1:12" ht="17.25" customHeight="1" x14ac:dyDescent="0.3">
      <c r="A63" s="4" t="s">
        <v>844</v>
      </c>
      <c r="B63" s="4" t="s">
        <v>845</v>
      </c>
      <c r="C63" s="58" t="s">
        <v>15</v>
      </c>
      <c r="D63" s="58">
        <v>227</v>
      </c>
      <c r="E63" s="58" t="s">
        <v>2776</v>
      </c>
      <c r="F63" s="58" t="s">
        <v>2777</v>
      </c>
      <c r="G63" s="58" t="s">
        <v>13</v>
      </c>
      <c r="H63" s="58" t="s">
        <v>81</v>
      </c>
      <c r="I63" s="4">
        <v>160</v>
      </c>
      <c r="J63" s="4">
        <v>3</v>
      </c>
      <c r="K63" s="4">
        <f t="shared" si="1"/>
        <v>157</v>
      </c>
      <c r="L63" s="8">
        <f>IFERROR(I63/#REF!,0)</f>
        <v>0</v>
      </c>
    </row>
    <row r="64" spans="1:12" ht="28.5" customHeight="1" x14ac:dyDescent="0.3">
      <c r="A64" s="4" t="s">
        <v>2778</v>
      </c>
      <c r="B64" s="4" t="s">
        <v>2779</v>
      </c>
      <c r="C64" s="58" t="s">
        <v>15</v>
      </c>
      <c r="D64" s="58">
        <v>237</v>
      </c>
      <c r="E64" s="58" t="s">
        <v>2780</v>
      </c>
      <c r="F64" s="58" t="s">
        <v>2781</v>
      </c>
      <c r="G64" s="58" t="s">
        <v>13</v>
      </c>
      <c r="H64" s="58" t="s">
        <v>81</v>
      </c>
      <c r="I64" s="4">
        <v>0</v>
      </c>
      <c r="J64" s="4">
        <v>0</v>
      </c>
      <c r="K64" s="4">
        <f t="shared" si="1"/>
        <v>0</v>
      </c>
      <c r="L64" s="8">
        <f>IFERROR(I64/#REF!,0)</f>
        <v>0</v>
      </c>
    </row>
    <row r="65" spans="1:12" ht="24.75" customHeight="1" x14ac:dyDescent="0.3">
      <c r="A65" s="4" t="s">
        <v>1440</v>
      </c>
      <c r="B65" s="4" t="s">
        <v>1441</v>
      </c>
      <c r="C65" s="58" t="s">
        <v>15</v>
      </c>
      <c r="D65" s="58">
        <v>237</v>
      </c>
      <c r="E65" s="58" t="s">
        <v>2780</v>
      </c>
      <c r="F65" s="58" t="s">
        <v>2782</v>
      </c>
      <c r="G65" s="58" t="s">
        <v>13</v>
      </c>
      <c r="H65" s="58" t="s">
        <v>81</v>
      </c>
      <c r="I65" s="4">
        <v>144</v>
      </c>
      <c r="J65" s="4">
        <v>0</v>
      </c>
      <c r="K65" s="4">
        <f t="shared" si="1"/>
        <v>144</v>
      </c>
      <c r="L65" s="8">
        <f>IFERROR(I65/#REF!,0)</f>
        <v>0</v>
      </c>
    </row>
    <row r="66" spans="1:12" ht="24.75" customHeight="1" x14ac:dyDescent="0.3">
      <c r="A66" s="4" t="s">
        <v>1526</v>
      </c>
      <c r="B66" s="4" t="s">
        <v>1527</v>
      </c>
      <c r="C66" s="58" t="s">
        <v>15</v>
      </c>
      <c r="D66" s="58">
        <v>224</v>
      </c>
      <c r="E66" s="58" t="s">
        <v>2719</v>
      </c>
      <c r="F66" s="58" t="s">
        <v>2783</v>
      </c>
      <c r="G66" s="58" t="s">
        <v>13</v>
      </c>
      <c r="H66" s="58" t="s">
        <v>81</v>
      </c>
      <c r="I66" s="4">
        <v>248</v>
      </c>
      <c r="J66" s="4">
        <v>4</v>
      </c>
      <c r="K66" s="4">
        <f t="shared" si="1"/>
        <v>244</v>
      </c>
      <c r="L66" s="8">
        <f>IFERROR(I66/#REF!,0)</f>
        <v>0</v>
      </c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2406-70A8-4BE0-83C9-1BB1D37F103E}">
  <dimension ref="A1:Q62"/>
  <sheetViews>
    <sheetView topLeftCell="B5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9" style="3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6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105</v>
      </c>
    </row>
    <row r="2" spans="1:17" ht="57.75" customHeight="1" x14ac:dyDescent="0.3">
      <c r="B2" s="35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39">
        <f>SUMIFS('2025 Girls'!D:D,'2025 Girls'!$A:$A,$Q$1)</f>
        <v>21</v>
      </c>
      <c r="C3" s="4">
        <f>VLOOKUP($Q$1,'2025 Girls'!A:G,6,0)</f>
        <v>30</v>
      </c>
      <c r="D3" s="4">
        <v>354</v>
      </c>
      <c r="E3" s="4">
        <f>D3-B3</f>
        <v>333</v>
      </c>
      <c r="F3" s="8">
        <f>B3/D3</f>
        <v>5.9322033898305086E-2</v>
      </c>
      <c r="H3" s="4">
        <f>SUMIFS('2025 Girls'!E:E,'2025 Girls'!$A:$A,$Q$1)</f>
        <v>206</v>
      </c>
      <c r="I3" s="4">
        <f>VLOOKUP($Q$1,'2025 Girls'!A:G,7,0)</f>
        <v>245</v>
      </c>
      <c r="J3" s="4">
        <v>251</v>
      </c>
      <c r="K3" s="4">
        <f>J3-H3</f>
        <v>45</v>
      </c>
      <c r="L3" s="88">
        <f>H3/J3</f>
        <v>0.82071713147410363</v>
      </c>
      <c r="N3" s="21">
        <f>B3+H3</f>
        <v>227</v>
      </c>
      <c r="O3" s="21">
        <f>D3+J3</f>
        <v>605</v>
      </c>
      <c r="P3" s="21">
        <f>O3-N3</f>
        <v>378</v>
      </c>
      <c r="Q3" s="8">
        <f>N3/O3</f>
        <v>0.37520661157024793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38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39">
        <f>SUMIFS('2025 Adults'!D:D,'2025 Adults'!$A:$A,$Q$1)</f>
        <v>11</v>
      </c>
      <c r="C7" s="21">
        <f>VLOOKUP($Q$1,'2025 Adults'!A:G,6,0)</f>
        <v>0</v>
      </c>
      <c r="D7" s="21">
        <v>148</v>
      </c>
      <c r="E7" s="21">
        <f>D7-B7</f>
        <v>137</v>
      </c>
      <c r="F7" s="8">
        <f>B7/D7</f>
        <v>7.4324324324324328E-2</v>
      </c>
      <c r="H7" s="4">
        <f>SUMIFS('2025 Adults'!E:E,'2025 Adults'!$A:$A,$Q$1)</f>
        <v>212</v>
      </c>
      <c r="I7" s="21">
        <f>VLOOKUP($Q$1,'2025 Adults'!A:G,7,0)</f>
        <v>0</v>
      </c>
      <c r="J7" s="21">
        <v>336</v>
      </c>
      <c r="K7" s="21">
        <f>J7-H7</f>
        <v>124</v>
      </c>
      <c r="L7" s="8">
        <f>H7/J7</f>
        <v>0.63095238095238093</v>
      </c>
      <c r="N7" s="21">
        <f>B7+H7</f>
        <v>223</v>
      </c>
      <c r="O7" s="21">
        <f>D7+J7</f>
        <v>484</v>
      </c>
      <c r="P7" s="21">
        <f>O7-N7</f>
        <v>261</v>
      </c>
      <c r="Q7" s="89">
        <f>N7/O7</f>
        <v>0.46074380165289258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11</v>
      </c>
      <c r="D11" s="4">
        <f>C11-B11</f>
        <v>11</v>
      </c>
      <c r="E11" s="8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9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7" t="s">
        <v>864</v>
      </c>
      <c r="B14" s="36" t="s">
        <v>866</v>
      </c>
      <c r="C14" s="58" t="s">
        <v>15</v>
      </c>
      <c r="D14" s="58">
        <v>222</v>
      </c>
      <c r="E14" s="58" t="s">
        <v>16</v>
      </c>
      <c r="F14" s="58" t="s">
        <v>2802</v>
      </c>
      <c r="G14" s="58" t="s">
        <v>13</v>
      </c>
      <c r="H14" s="58" t="s">
        <v>105</v>
      </c>
      <c r="I14" s="4">
        <v>144</v>
      </c>
      <c r="J14" s="4">
        <f>IFERROR(VLOOKUP(A14,'GS by School'!A:X,20,0),0)</f>
        <v>0</v>
      </c>
      <c r="K14" s="4">
        <f>I14-J14</f>
        <v>144</v>
      </c>
      <c r="L14" s="8">
        <f>IFERROR(I14/#REF!,0)</f>
        <v>0</v>
      </c>
    </row>
    <row r="15" spans="1:17" ht="31.5" customHeight="1" x14ac:dyDescent="0.3">
      <c r="A15" s="7" t="s">
        <v>1103</v>
      </c>
      <c r="B15" s="36" t="s">
        <v>1104</v>
      </c>
      <c r="C15" s="58" t="s">
        <v>15</v>
      </c>
      <c r="D15" s="58">
        <v>209</v>
      </c>
      <c r="E15" s="58" t="s">
        <v>16</v>
      </c>
      <c r="F15" s="58" t="s">
        <v>2796</v>
      </c>
      <c r="G15" s="58" t="s">
        <v>13</v>
      </c>
      <c r="H15" s="58" t="s">
        <v>105</v>
      </c>
      <c r="I15" s="4">
        <v>164</v>
      </c>
      <c r="J15" s="4">
        <f>IFERROR(VLOOKUP(A15,'GS by School'!A:X,20,0),0)</f>
        <v>0</v>
      </c>
      <c r="K15" s="4">
        <f t="shared" ref="K15:K52" si="0">I15-J15</f>
        <v>164</v>
      </c>
      <c r="L15" s="8">
        <f>IFERROR(I15/#REF!,0)</f>
        <v>0</v>
      </c>
    </row>
    <row r="16" spans="1:17" ht="31.5" customHeight="1" x14ac:dyDescent="0.3">
      <c r="A16" s="7" t="s">
        <v>1092</v>
      </c>
      <c r="B16" s="36" t="s">
        <v>1091</v>
      </c>
      <c r="C16" s="58" t="s">
        <v>15</v>
      </c>
      <c r="D16" s="58">
        <v>222</v>
      </c>
      <c r="E16" s="58" t="s">
        <v>16</v>
      </c>
      <c r="F16" s="58" t="s">
        <v>2803</v>
      </c>
      <c r="G16" s="58" t="s">
        <v>13</v>
      </c>
      <c r="H16" s="58" t="s">
        <v>105</v>
      </c>
      <c r="I16" s="4">
        <v>238</v>
      </c>
      <c r="J16" s="4">
        <f>IFERROR(VLOOKUP(A16,'GS by School'!A:X,20,0),0)</f>
        <v>0</v>
      </c>
      <c r="K16" s="4">
        <f t="shared" si="0"/>
        <v>238</v>
      </c>
      <c r="L16" s="8">
        <f>IFERROR(I16/#REF!,0)</f>
        <v>0</v>
      </c>
    </row>
    <row r="17" spans="1:12" ht="31.5" customHeight="1" x14ac:dyDescent="0.3">
      <c r="A17" s="7" t="s">
        <v>1445</v>
      </c>
      <c r="B17" s="36" t="s">
        <v>1447</v>
      </c>
      <c r="C17" s="58" t="s">
        <v>15</v>
      </c>
      <c r="D17" s="58">
        <v>209</v>
      </c>
      <c r="E17" s="58" t="s">
        <v>16</v>
      </c>
      <c r="F17" s="58" t="s">
        <v>2804</v>
      </c>
      <c r="G17" s="58" t="s">
        <v>13</v>
      </c>
      <c r="H17" s="58" t="s">
        <v>105</v>
      </c>
      <c r="I17" s="4">
        <v>305</v>
      </c>
      <c r="J17" s="4">
        <f>IFERROR(VLOOKUP(A17,'GS by School'!A:X,20,0),0)</f>
        <v>0</v>
      </c>
      <c r="K17" s="4">
        <f t="shared" si="0"/>
        <v>305</v>
      </c>
      <c r="L17" s="8">
        <f>IFERROR(I17/#REF!,0)</f>
        <v>0</v>
      </c>
    </row>
    <row r="18" spans="1:12" ht="31.5" customHeight="1" x14ac:dyDescent="0.3">
      <c r="A18" s="7" t="s">
        <v>1448</v>
      </c>
      <c r="B18" s="36" t="s">
        <v>1449</v>
      </c>
      <c r="C18" s="58" t="s">
        <v>15</v>
      </c>
      <c r="D18" s="58">
        <v>209</v>
      </c>
      <c r="E18" s="58" t="s">
        <v>16</v>
      </c>
      <c r="F18" s="58" t="s">
        <v>2796</v>
      </c>
      <c r="G18" s="58" t="s">
        <v>13</v>
      </c>
      <c r="H18" s="58" t="s">
        <v>105</v>
      </c>
      <c r="I18" s="4">
        <v>189</v>
      </c>
      <c r="J18" s="4">
        <f>IFERROR(VLOOKUP(A18,'GS by School'!A:X,20,0),0)</f>
        <v>0</v>
      </c>
      <c r="K18" s="4">
        <f t="shared" si="0"/>
        <v>189</v>
      </c>
      <c r="L18" s="8">
        <f>IFERROR(I18/#REF!,0)</f>
        <v>0</v>
      </c>
    </row>
    <row r="19" spans="1:12" ht="31.5" customHeight="1" x14ac:dyDescent="0.3">
      <c r="A19" s="7" t="s">
        <v>636</v>
      </c>
      <c r="B19" s="36" t="s">
        <v>637</v>
      </c>
      <c r="C19" s="58" t="s">
        <v>15</v>
      </c>
      <c r="D19" s="58">
        <v>209</v>
      </c>
      <c r="E19" s="58" t="s">
        <v>16</v>
      </c>
      <c r="F19" s="58" t="s">
        <v>2805</v>
      </c>
      <c r="G19" s="58" t="s">
        <v>13</v>
      </c>
      <c r="H19" s="58" t="s">
        <v>105</v>
      </c>
      <c r="I19" s="4">
        <v>188</v>
      </c>
      <c r="J19" s="4">
        <f>IFERROR(VLOOKUP(A19,'GS by School'!A:X,20,0),0)</f>
        <v>0</v>
      </c>
      <c r="K19" s="4">
        <f t="shared" si="0"/>
        <v>188</v>
      </c>
      <c r="L19" s="8">
        <f>IFERROR(I19/#REF!,0)</f>
        <v>0</v>
      </c>
    </row>
    <row r="20" spans="1:12" ht="31.5" customHeight="1" x14ac:dyDescent="0.3">
      <c r="A20" s="7" t="s">
        <v>1779</v>
      </c>
      <c r="B20" s="36" t="s">
        <v>1780</v>
      </c>
      <c r="C20" s="58" t="s">
        <v>15</v>
      </c>
      <c r="D20" s="58">
        <v>222</v>
      </c>
      <c r="E20" s="58" t="s">
        <v>16</v>
      </c>
      <c r="F20" s="58" t="s">
        <v>2806</v>
      </c>
      <c r="G20" s="58" t="s">
        <v>13</v>
      </c>
      <c r="H20" s="58" t="s">
        <v>105</v>
      </c>
      <c r="I20" s="4">
        <v>222</v>
      </c>
      <c r="J20" s="4">
        <f>IFERROR(VLOOKUP(A20,'GS by School'!A:X,20,0),0)</f>
        <v>0</v>
      </c>
      <c r="K20" s="4">
        <f t="shared" si="0"/>
        <v>222</v>
      </c>
      <c r="L20" s="8">
        <f>IFERROR(I20/#REF!,0)</f>
        <v>0</v>
      </c>
    </row>
    <row r="21" spans="1:12" ht="31.5" customHeight="1" x14ac:dyDescent="0.3">
      <c r="A21" s="7" t="s">
        <v>2807</v>
      </c>
      <c r="B21" s="36" t="s">
        <v>2808</v>
      </c>
      <c r="C21" s="58" t="s">
        <v>51</v>
      </c>
      <c r="D21" s="58">
        <v>222</v>
      </c>
      <c r="E21" s="58" t="s">
        <v>16</v>
      </c>
      <c r="F21" s="58" t="s">
        <v>2809</v>
      </c>
      <c r="G21" s="58" t="s">
        <v>13</v>
      </c>
      <c r="H21" s="58" t="s">
        <v>105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42" customHeight="1" x14ac:dyDescent="0.3">
      <c r="A22" s="7" t="s">
        <v>2041</v>
      </c>
      <c r="B22" s="36" t="s">
        <v>2042</v>
      </c>
      <c r="C22" s="58" t="s">
        <v>15</v>
      </c>
      <c r="D22" s="58">
        <v>225</v>
      </c>
      <c r="E22" s="58" t="s">
        <v>16</v>
      </c>
      <c r="F22" s="58" t="s">
        <v>2810</v>
      </c>
      <c r="G22" s="58" t="s">
        <v>13</v>
      </c>
      <c r="H22" s="58" t="s">
        <v>105</v>
      </c>
      <c r="I22" s="4">
        <v>273</v>
      </c>
      <c r="J22" s="4">
        <f>IFERROR(VLOOKUP(A22,'GS by School'!A:X,20,0),0)</f>
        <v>0</v>
      </c>
      <c r="K22" s="4">
        <f t="shared" si="0"/>
        <v>273</v>
      </c>
      <c r="L22" s="8">
        <f>IFERROR(I22/#REF!,0)</f>
        <v>0</v>
      </c>
    </row>
    <row r="23" spans="1:12" ht="31.5" customHeight="1" x14ac:dyDescent="0.3">
      <c r="A23" s="39" t="s">
        <v>1483</v>
      </c>
      <c r="B23" s="60" t="s">
        <v>1484</v>
      </c>
      <c r="C23" s="57" t="s">
        <v>15</v>
      </c>
      <c r="D23" s="49">
        <v>210</v>
      </c>
      <c r="E23" s="49" t="s">
        <v>16</v>
      </c>
      <c r="F23" s="49" t="s">
        <v>2811</v>
      </c>
      <c r="G23" s="49" t="s">
        <v>13</v>
      </c>
      <c r="H23" s="49" t="s">
        <v>105</v>
      </c>
      <c r="I23" s="4">
        <v>319</v>
      </c>
      <c r="J23" s="4">
        <f>IFERROR(VLOOKUP(A23,'GS by School'!A:X,20,0),0)</f>
        <v>0</v>
      </c>
      <c r="K23" s="4">
        <f t="shared" si="0"/>
        <v>319</v>
      </c>
      <c r="L23" s="8">
        <f>IFERROR(I23/#REF!,0)</f>
        <v>0</v>
      </c>
    </row>
    <row r="24" spans="1:12" ht="31.5" customHeight="1" x14ac:dyDescent="0.3">
      <c r="A24" s="39" t="s">
        <v>1833</v>
      </c>
      <c r="B24" s="60" t="s">
        <v>1834</v>
      </c>
      <c r="C24" s="57" t="s">
        <v>15</v>
      </c>
      <c r="D24" s="49">
        <v>210</v>
      </c>
      <c r="E24" s="49" t="s">
        <v>16</v>
      </c>
      <c r="F24" s="49" t="s">
        <v>2812</v>
      </c>
      <c r="G24" s="49" t="s">
        <v>13</v>
      </c>
      <c r="H24" s="49" t="s">
        <v>105</v>
      </c>
      <c r="I24" s="4">
        <v>248</v>
      </c>
      <c r="J24" s="4">
        <f>IFERROR(VLOOKUP(A24,'GS by School'!A:X,20,0),0)</f>
        <v>0</v>
      </c>
      <c r="K24" s="4">
        <f t="shared" si="0"/>
        <v>248</v>
      </c>
      <c r="L24" s="8">
        <f>IFERROR(I24/#REF!,0)</f>
        <v>0</v>
      </c>
    </row>
    <row r="25" spans="1:12" ht="31.5" customHeight="1" x14ac:dyDescent="0.3">
      <c r="A25" s="4" t="s">
        <v>408</v>
      </c>
      <c r="B25" s="36" t="s">
        <v>409</v>
      </c>
      <c r="C25" s="58" t="s">
        <v>15</v>
      </c>
      <c r="D25" s="58">
        <v>222</v>
      </c>
      <c r="E25" s="58" t="s">
        <v>12</v>
      </c>
      <c r="F25" s="58" t="s">
        <v>2813</v>
      </c>
      <c r="G25" s="58" t="s">
        <v>13</v>
      </c>
      <c r="H25" s="58" t="s">
        <v>105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31.5" customHeight="1" x14ac:dyDescent="0.3">
      <c r="A26" s="4" t="s">
        <v>1402</v>
      </c>
      <c r="B26" s="36" t="s">
        <v>1403</v>
      </c>
      <c r="C26" s="58" t="s">
        <v>15</v>
      </c>
      <c r="D26" s="58">
        <v>209</v>
      </c>
      <c r="E26" s="58" t="s">
        <v>16</v>
      </c>
      <c r="F26" s="58" t="s">
        <v>2814</v>
      </c>
      <c r="G26" s="58" t="s">
        <v>13</v>
      </c>
      <c r="H26" s="58" t="s">
        <v>105</v>
      </c>
      <c r="I26" s="4">
        <v>207</v>
      </c>
      <c r="J26" s="4">
        <f>IFERROR(VLOOKUP(A26,'GS by School'!A:X,20,0),0)</f>
        <v>0</v>
      </c>
      <c r="K26" s="4">
        <f t="shared" si="0"/>
        <v>207</v>
      </c>
      <c r="L26" s="8">
        <f>IFERROR(I26/#REF!,0)</f>
        <v>0</v>
      </c>
    </row>
    <row r="27" spans="1:12" ht="31.5" customHeight="1" x14ac:dyDescent="0.3">
      <c r="A27" s="4" t="s">
        <v>1593</v>
      </c>
      <c r="B27" s="36" t="s">
        <v>1594</v>
      </c>
      <c r="C27" s="58" t="s">
        <v>15</v>
      </c>
      <c r="D27" s="58">
        <v>222</v>
      </c>
      <c r="E27" s="58" t="s">
        <v>12</v>
      </c>
      <c r="F27" s="58" t="s">
        <v>2813</v>
      </c>
      <c r="G27" s="58" t="s">
        <v>13</v>
      </c>
      <c r="H27" s="58" t="s">
        <v>105</v>
      </c>
      <c r="I27" s="4">
        <v>0</v>
      </c>
      <c r="J27" s="4">
        <f>IFERROR(VLOOKUP(A27,'GS by School'!A:X,20,0),0)</f>
        <v>0</v>
      </c>
      <c r="K27" s="4">
        <f t="shared" si="0"/>
        <v>0</v>
      </c>
      <c r="L27" s="8">
        <f>IFERROR(I27/#REF!,0)</f>
        <v>0</v>
      </c>
    </row>
    <row r="28" spans="1:12" ht="31.5" customHeight="1" x14ac:dyDescent="0.3">
      <c r="A28" s="4" t="s">
        <v>1559</v>
      </c>
      <c r="B28" s="36" t="s">
        <v>1558</v>
      </c>
      <c r="C28" s="58" t="s">
        <v>15</v>
      </c>
      <c r="D28" s="58">
        <v>222</v>
      </c>
      <c r="E28" s="58" t="s">
        <v>16</v>
      </c>
      <c r="F28" s="58" t="s">
        <v>2815</v>
      </c>
      <c r="G28" s="58" t="s">
        <v>13</v>
      </c>
      <c r="H28" s="58" t="s">
        <v>105</v>
      </c>
      <c r="I28" s="4">
        <v>220</v>
      </c>
      <c r="J28" s="4">
        <f>IFERROR(VLOOKUP(A28,'GS by School'!A:X,20,0),0)</f>
        <v>0</v>
      </c>
      <c r="K28" s="4">
        <f t="shared" si="0"/>
        <v>220</v>
      </c>
      <c r="L28" s="8">
        <f>IFERROR(I28/#REF!,0)</f>
        <v>0</v>
      </c>
    </row>
    <row r="29" spans="1:12" ht="31.5" customHeight="1" x14ac:dyDescent="0.3">
      <c r="A29" s="4" t="s">
        <v>879</v>
      </c>
      <c r="B29" s="36" t="s">
        <v>880</v>
      </c>
      <c r="C29" s="58" t="s">
        <v>15</v>
      </c>
      <c r="D29" s="58">
        <v>222</v>
      </c>
      <c r="E29" s="58" t="s">
        <v>16</v>
      </c>
      <c r="F29" s="58" t="s">
        <v>2816</v>
      </c>
      <c r="G29" s="58" t="s">
        <v>13</v>
      </c>
      <c r="H29" s="58" t="s">
        <v>105</v>
      </c>
      <c r="I29" s="4">
        <v>213</v>
      </c>
      <c r="J29" s="4">
        <f>IFERROR(VLOOKUP(A29,'GS by School'!A:X,20,0),0)</f>
        <v>0</v>
      </c>
      <c r="K29" s="4">
        <f t="shared" si="0"/>
        <v>213</v>
      </c>
      <c r="L29" s="8">
        <f>IFERROR(I29/#REF!,0)</f>
        <v>0</v>
      </c>
    </row>
    <row r="30" spans="1:12" ht="31.5" customHeight="1" x14ac:dyDescent="0.3">
      <c r="A30" s="4" t="s">
        <v>1866</v>
      </c>
      <c r="B30" s="36" t="s">
        <v>2817</v>
      </c>
      <c r="C30" s="58" t="s">
        <v>11</v>
      </c>
      <c r="D30" s="58">
        <v>225</v>
      </c>
      <c r="E30" s="58" t="s">
        <v>16</v>
      </c>
      <c r="F30" s="58" t="s">
        <v>2794</v>
      </c>
      <c r="G30" s="58" t="s">
        <v>13</v>
      </c>
      <c r="H30" s="58" t="s">
        <v>105</v>
      </c>
      <c r="I30" s="4">
        <v>360</v>
      </c>
      <c r="J30" s="4">
        <f>IFERROR(VLOOKUP(A30,'GS by School'!A:X,20,0),0)</f>
        <v>0</v>
      </c>
      <c r="K30" s="4">
        <f t="shared" si="0"/>
        <v>360</v>
      </c>
      <c r="L30" s="8">
        <f>IFERROR(I30/#REF!,0)</f>
        <v>0</v>
      </c>
    </row>
    <row r="31" spans="1:12" ht="31.5" customHeight="1" x14ac:dyDescent="0.3">
      <c r="A31" s="4" t="s">
        <v>1029</v>
      </c>
      <c r="B31" s="36" t="s">
        <v>1030</v>
      </c>
      <c r="C31" s="58" t="s">
        <v>15</v>
      </c>
      <c r="D31" s="58">
        <v>225</v>
      </c>
      <c r="E31" s="58" t="s">
        <v>2818</v>
      </c>
      <c r="F31" s="58" t="s">
        <v>2819</v>
      </c>
      <c r="G31" s="58" t="s">
        <v>13</v>
      </c>
      <c r="H31" s="58" t="s">
        <v>105</v>
      </c>
      <c r="I31" s="4">
        <v>231</v>
      </c>
      <c r="J31" s="4">
        <f>IFERROR(VLOOKUP(A31,'GS by School'!A:X,20,0),0)</f>
        <v>0</v>
      </c>
      <c r="K31" s="4">
        <f t="shared" si="0"/>
        <v>231</v>
      </c>
      <c r="L31" s="8">
        <f>IFERROR(I31/#REF!,0)</f>
        <v>0</v>
      </c>
    </row>
    <row r="32" spans="1:12" ht="31.5" customHeight="1" x14ac:dyDescent="0.3">
      <c r="A32" s="4" t="s">
        <v>1766</v>
      </c>
      <c r="B32" s="36" t="s">
        <v>1767</v>
      </c>
      <c r="C32" s="58" t="s">
        <v>15</v>
      </c>
      <c r="D32" s="58">
        <v>210</v>
      </c>
      <c r="E32" s="58" t="s">
        <v>16</v>
      </c>
      <c r="F32" s="58" t="s">
        <v>2820</v>
      </c>
      <c r="G32" s="58" t="s">
        <v>13</v>
      </c>
      <c r="H32" s="58" t="s">
        <v>105</v>
      </c>
      <c r="I32" s="4">
        <v>287</v>
      </c>
      <c r="J32" s="4">
        <f>IFERROR(VLOOKUP(A32,'GS by School'!A:X,20,0),0)</f>
        <v>0</v>
      </c>
      <c r="K32" s="4">
        <f t="shared" si="0"/>
        <v>287</v>
      </c>
      <c r="L32" s="8">
        <f>IFERROR(I32/#REF!,0)</f>
        <v>0</v>
      </c>
    </row>
    <row r="33" spans="1:12" ht="31.5" customHeight="1" x14ac:dyDescent="0.3">
      <c r="A33" s="4" t="s">
        <v>2269</v>
      </c>
      <c r="B33" s="36" t="s">
        <v>2821</v>
      </c>
      <c r="C33" s="58" t="s">
        <v>15</v>
      </c>
      <c r="D33" s="58">
        <v>222</v>
      </c>
      <c r="E33" s="58" t="s">
        <v>16</v>
      </c>
      <c r="F33" s="58" t="s">
        <v>2806</v>
      </c>
      <c r="G33" s="58" t="s">
        <v>13</v>
      </c>
      <c r="H33" s="58" t="s">
        <v>105</v>
      </c>
      <c r="I33" s="4">
        <v>271</v>
      </c>
      <c r="J33" s="4">
        <f>IFERROR(VLOOKUP(A33,'GS by School'!A:X,20,0),0)</f>
        <v>0</v>
      </c>
      <c r="K33" s="4">
        <f t="shared" si="0"/>
        <v>271</v>
      </c>
      <c r="L33" s="8">
        <f>IFERROR(I33/#REF!,0)</f>
        <v>0</v>
      </c>
    </row>
    <row r="34" spans="1:12" ht="31.5" customHeight="1" x14ac:dyDescent="0.3">
      <c r="A34" s="4" t="s">
        <v>763</v>
      </c>
      <c r="B34" s="36" t="s">
        <v>708</v>
      </c>
      <c r="C34" s="58" t="s">
        <v>15</v>
      </c>
      <c r="D34" s="58">
        <v>222</v>
      </c>
      <c r="E34" s="58" t="s">
        <v>16</v>
      </c>
      <c r="F34" s="58" t="s">
        <v>2822</v>
      </c>
      <c r="G34" s="58" t="s">
        <v>13</v>
      </c>
      <c r="H34" s="58" t="s">
        <v>105</v>
      </c>
      <c r="I34" s="4">
        <v>0</v>
      </c>
      <c r="J34" s="4">
        <f>IFERROR(VLOOKUP(A34,'GS by School'!A:X,20,0),0)</f>
        <v>0</v>
      </c>
      <c r="K34" s="4">
        <f t="shared" si="0"/>
        <v>0</v>
      </c>
      <c r="L34" s="8">
        <f>IFERROR(I34/#REF!,0)</f>
        <v>0</v>
      </c>
    </row>
    <row r="35" spans="1:12" ht="31.5" customHeight="1" x14ac:dyDescent="0.3">
      <c r="A35" s="4" t="s">
        <v>1773</v>
      </c>
      <c r="B35" s="36" t="s">
        <v>1774</v>
      </c>
      <c r="C35" s="58" t="s">
        <v>15</v>
      </c>
      <c r="D35" s="58">
        <v>222</v>
      </c>
      <c r="E35" s="58" t="s">
        <v>16</v>
      </c>
      <c r="F35" s="58" t="s">
        <v>2823</v>
      </c>
      <c r="G35" s="58" t="s">
        <v>13</v>
      </c>
      <c r="H35" s="58" t="s">
        <v>105</v>
      </c>
      <c r="I35" s="4">
        <v>0</v>
      </c>
      <c r="J35" s="4">
        <f>IFERROR(VLOOKUP(A35,'GS by School'!A:X,20,0),0)</f>
        <v>0</v>
      </c>
      <c r="K35" s="4">
        <f t="shared" si="0"/>
        <v>0</v>
      </c>
      <c r="L35" s="8">
        <f>IFERROR(I35/#REF!,0)</f>
        <v>0</v>
      </c>
    </row>
    <row r="36" spans="1:12" ht="31.5" customHeight="1" x14ac:dyDescent="0.3">
      <c r="A36" s="4" t="s">
        <v>2313</v>
      </c>
      <c r="B36" s="36" t="s">
        <v>1667</v>
      </c>
      <c r="C36" s="58" t="s">
        <v>15</v>
      </c>
      <c r="D36" s="58">
        <v>210</v>
      </c>
      <c r="E36" s="58" t="s">
        <v>16</v>
      </c>
      <c r="F36" s="58" t="s">
        <v>2824</v>
      </c>
      <c r="G36" s="58" t="s">
        <v>13</v>
      </c>
      <c r="H36" s="58" t="s">
        <v>105</v>
      </c>
      <c r="I36" s="4">
        <v>262</v>
      </c>
      <c r="J36" s="4">
        <f>IFERROR(VLOOKUP(A36,'GS by School'!A:X,20,0),0)</f>
        <v>0</v>
      </c>
      <c r="K36" s="4">
        <f t="shared" si="0"/>
        <v>262</v>
      </c>
      <c r="L36" s="8">
        <f>IFERROR(I36/#REF!,0)</f>
        <v>0</v>
      </c>
    </row>
    <row r="37" spans="1:12" ht="31.5" customHeight="1" x14ac:dyDescent="0.3">
      <c r="A37" s="4" t="s">
        <v>859</v>
      </c>
      <c r="B37" s="36" t="s">
        <v>860</v>
      </c>
      <c r="C37" s="58" t="s">
        <v>15</v>
      </c>
      <c r="D37" s="58">
        <v>225</v>
      </c>
      <c r="E37" s="58" t="s">
        <v>16</v>
      </c>
      <c r="F37" s="58" t="s">
        <v>2825</v>
      </c>
      <c r="G37" s="58" t="s">
        <v>13</v>
      </c>
      <c r="H37" s="58" t="s">
        <v>105</v>
      </c>
      <c r="I37" s="4">
        <v>408</v>
      </c>
      <c r="J37" s="4">
        <f>IFERROR(VLOOKUP(A37,'GS by School'!A:X,20,0),0)</f>
        <v>0</v>
      </c>
      <c r="K37" s="4">
        <f t="shared" si="0"/>
        <v>408</v>
      </c>
      <c r="L37" s="8">
        <f>IFERROR(I37/#REF!,0)</f>
        <v>0</v>
      </c>
    </row>
    <row r="38" spans="1:12" ht="31.5" customHeight="1" x14ac:dyDescent="0.3">
      <c r="A38" s="4" t="s">
        <v>2158</v>
      </c>
      <c r="B38" s="36" t="s">
        <v>2159</v>
      </c>
      <c r="C38" s="58" t="s">
        <v>15</v>
      </c>
      <c r="D38" s="58">
        <v>222</v>
      </c>
      <c r="E38" s="58" t="s">
        <v>16</v>
      </c>
      <c r="F38" s="58" t="s">
        <v>2826</v>
      </c>
      <c r="G38" s="58" t="s">
        <v>13</v>
      </c>
      <c r="H38" s="58" t="s">
        <v>105</v>
      </c>
      <c r="I38" s="4">
        <v>190</v>
      </c>
      <c r="J38" s="4">
        <f>IFERROR(VLOOKUP(A38,'GS by School'!A:X,20,0),0)</f>
        <v>0</v>
      </c>
      <c r="K38" s="4">
        <f t="shared" si="0"/>
        <v>190</v>
      </c>
      <c r="L38" s="8">
        <f>IFERROR(I38/#REF!,0)</f>
        <v>0</v>
      </c>
    </row>
    <row r="39" spans="1:12" ht="31.5" customHeight="1" x14ac:dyDescent="0.3">
      <c r="A39" s="4" t="s">
        <v>2827</v>
      </c>
      <c r="B39" s="36" t="s">
        <v>2828</v>
      </c>
      <c r="C39" s="58" t="s">
        <v>15</v>
      </c>
      <c r="D39" s="58">
        <v>222</v>
      </c>
      <c r="E39" s="58" t="s">
        <v>16</v>
      </c>
      <c r="F39" s="58" t="s">
        <v>2806</v>
      </c>
      <c r="G39" s="58" t="s">
        <v>13</v>
      </c>
      <c r="H39" s="58" t="s">
        <v>105</v>
      </c>
      <c r="I39" s="4">
        <v>77</v>
      </c>
      <c r="J39" s="4">
        <f>IFERROR(VLOOKUP(A39,'GS by School'!A:X,20,0),0)</f>
        <v>0</v>
      </c>
      <c r="K39" s="4">
        <f t="shared" si="0"/>
        <v>77</v>
      </c>
      <c r="L39" s="8">
        <f>IFERROR(I39/#REF!,0)</f>
        <v>0</v>
      </c>
    </row>
    <row r="40" spans="1:12" ht="31.5" customHeight="1" x14ac:dyDescent="0.3">
      <c r="A40" s="4" t="s">
        <v>2206</v>
      </c>
      <c r="B40" s="36" t="s">
        <v>2207</v>
      </c>
      <c r="C40" s="58" t="s">
        <v>11</v>
      </c>
      <c r="D40" s="58">
        <v>222</v>
      </c>
      <c r="E40" s="58" t="s">
        <v>16</v>
      </c>
      <c r="F40" s="58" t="s">
        <v>17</v>
      </c>
      <c r="G40" s="58" t="s">
        <v>13</v>
      </c>
      <c r="H40" s="58" t="s">
        <v>105</v>
      </c>
      <c r="I40" s="4">
        <v>220</v>
      </c>
      <c r="J40" s="4">
        <f>IFERROR(VLOOKUP(A40,'GS by School'!A:X,20,0),0)</f>
        <v>0</v>
      </c>
      <c r="K40" s="4">
        <f t="shared" si="0"/>
        <v>220</v>
      </c>
      <c r="L40" s="8">
        <f>IFERROR(I40/#REF!,0)</f>
        <v>0</v>
      </c>
    </row>
    <row r="41" spans="1:12" ht="31.5" customHeight="1" x14ac:dyDescent="0.3">
      <c r="A41" s="4" t="s">
        <v>2204</v>
      </c>
      <c r="B41" s="36" t="s">
        <v>2205</v>
      </c>
      <c r="C41" s="58" t="s">
        <v>11</v>
      </c>
      <c r="D41" s="58">
        <v>225</v>
      </c>
      <c r="E41" s="58" t="s">
        <v>16</v>
      </c>
      <c r="F41" s="58">
        <v>76013</v>
      </c>
      <c r="G41" s="58" t="s">
        <v>13</v>
      </c>
      <c r="H41" s="58" t="s">
        <v>105</v>
      </c>
      <c r="I41" s="4">
        <v>51</v>
      </c>
      <c r="J41" s="4">
        <f>IFERROR(VLOOKUP(A41,'GS by School'!A:X,20,0),0)</f>
        <v>0</v>
      </c>
      <c r="K41" s="4">
        <f t="shared" si="0"/>
        <v>51</v>
      </c>
      <c r="L41" s="8">
        <f>IFERROR(I41/#REF!,0)</f>
        <v>0</v>
      </c>
    </row>
    <row r="42" spans="1:12" ht="31.5" customHeight="1" x14ac:dyDescent="0.3">
      <c r="A42" s="4" t="s">
        <v>433</v>
      </c>
      <c r="B42" s="36" t="s">
        <v>434</v>
      </c>
      <c r="C42" s="58" t="s">
        <v>11</v>
      </c>
      <c r="D42" s="58">
        <v>222</v>
      </c>
      <c r="E42" s="58" t="s">
        <v>16</v>
      </c>
      <c r="F42" s="58" t="s">
        <v>2829</v>
      </c>
      <c r="G42" s="58" t="s">
        <v>13</v>
      </c>
      <c r="H42" s="58" t="s">
        <v>105</v>
      </c>
      <c r="I42" s="4">
        <v>300</v>
      </c>
      <c r="J42" s="4">
        <f>IFERROR(VLOOKUP(A42,'GS by School'!A:X,20,0),0)</f>
        <v>0</v>
      </c>
      <c r="K42" s="4">
        <f t="shared" si="0"/>
        <v>300</v>
      </c>
      <c r="L42" s="8">
        <f>IFERROR(I42/#REF!,0)</f>
        <v>0</v>
      </c>
    </row>
    <row r="43" spans="1:12" ht="31.5" customHeight="1" x14ac:dyDescent="0.3">
      <c r="A43" s="4" t="s">
        <v>874</v>
      </c>
      <c r="B43" s="36" t="s">
        <v>875</v>
      </c>
      <c r="C43" s="58" t="s">
        <v>15</v>
      </c>
      <c r="D43" s="58">
        <v>209</v>
      </c>
      <c r="E43" s="58" t="s">
        <v>16</v>
      </c>
      <c r="F43" s="58" t="s">
        <v>2796</v>
      </c>
      <c r="G43" s="58" t="s">
        <v>13</v>
      </c>
      <c r="H43" s="58" t="s">
        <v>105</v>
      </c>
      <c r="I43" s="4">
        <v>226</v>
      </c>
      <c r="J43" s="4">
        <f>IFERROR(VLOOKUP(A43,'GS by School'!A:X,20,0),0)</f>
        <v>0</v>
      </c>
      <c r="K43" s="4">
        <f t="shared" si="0"/>
        <v>226</v>
      </c>
      <c r="L43" s="8">
        <f>IFERROR(I43/#REF!,0)</f>
        <v>0</v>
      </c>
    </row>
    <row r="44" spans="1:12" ht="31.5" customHeight="1" x14ac:dyDescent="0.3">
      <c r="A44" s="4" t="s">
        <v>1031</v>
      </c>
      <c r="B44" s="36" t="s">
        <v>1032</v>
      </c>
      <c r="C44" s="58" t="s">
        <v>15</v>
      </c>
      <c r="D44" s="58">
        <v>225</v>
      </c>
      <c r="E44" s="58" t="s">
        <v>16</v>
      </c>
      <c r="F44" s="58" t="s">
        <v>2830</v>
      </c>
      <c r="G44" s="58" t="s">
        <v>13</v>
      </c>
      <c r="H44" s="58" t="s">
        <v>105</v>
      </c>
      <c r="I44" s="4">
        <v>186</v>
      </c>
      <c r="J44" s="4">
        <f>IFERROR(VLOOKUP(A44,'GS by School'!A:X,20,0),0)</f>
        <v>0</v>
      </c>
      <c r="K44" s="4">
        <f t="shared" si="0"/>
        <v>186</v>
      </c>
      <c r="L44" s="8">
        <f>IFERROR(I44/#REF!,0)</f>
        <v>0</v>
      </c>
    </row>
    <row r="45" spans="1:12" ht="31.5" customHeight="1" x14ac:dyDescent="0.3">
      <c r="A45" s="4" t="s">
        <v>2289</v>
      </c>
      <c r="B45" s="36" t="s">
        <v>2290</v>
      </c>
      <c r="C45" s="58" t="s">
        <v>15</v>
      </c>
      <c r="D45" s="58">
        <v>222</v>
      </c>
      <c r="E45" s="58" t="s">
        <v>16</v>
      </c>
      <c r="F45" s="58" t="s">
        <v>2831</v>
      </c>
      <c r="G45" s="58" t="s">
        <v>13</v>
      </c>
      <c r="H45" s="58" t="s">
        <v>105</v>
      </c>
      <c r="I45" s="4">
        <v>235</v>
      </c>
      <c r="J45" s="4">
        <f>IFERROR(VLOOKUP(A45,'GS by School'!A:X,20,0),0)</f>
        <v>0</v>
      </c>
      <c r="K45" s="4">
        <f t="shared" si="0"/>
        <v>235</v>
      </c>
      <c r="L45" s="8">
        <f>IFERROR(I45/#REF!,0)</f>
        <v>0</v>
      </c>
    </row>
    <row r="46" spans="1:12" ht="31.5" customHeight="1" x14ac:dyDescent="0.3">
      <c r="A46" s="4" t="s">
        <v>2306</v>
      </c>
      <c r="B46" s="36" t="s">
        <v>2832</v>
      </c>
      <c r="C46" s="58" t="s">
        <v>15</v>
      </c>
      <c r="D46" s="58">
        <v>222</v>
      </c>
      <c r="E46" s="58" t="s">
        <v>12</v>
      </c>
      <c r="F46" s="58" t="s">
        <v>2833</v>
      </c>
      <c r="G46" s="58" t="s">
        <v>13</v>
      </c>
      <c r="H46" s="58" t="s">
        <v>105</v>
      </c>
      <c r="I46" s="4">
        <v>0</v>
      </c>
      <c r="J46" s="4">
        <f>IFERROR(VLOOKUP(A46,'GS by School'!A:X,20,0),0)</f>
        <v>0</v>
      </c>
      <c r="K46" s="4">
        <f t="shared" si="0"/>
        <v>0</v>
      </c>
      <c r="L46" s="8">
        <f>IFERROR(I46/#REF!,0)</f>
        <v>0</v>
      </c>
    </row>
    <row r="47" spans="1:12" ht="31.5" customHeight="1" x14ac:dyDescent="0.3">
      <c r="A47" s="4" t="s">
        <v>2219</v>
      </c>
      <c r="B47" s="36" t="s">
        <v>2220</v>
      </c>
      <c r="C47" s="58" t="s">
        <v>15</v>
      </c>
      <c r="D47" s="58">
        <v>222</v>
      </c>
      <c r="E47" s="58" t="s">
        <v>12</v>
      </c>
      <c r="F47" s="58" t="s">
        <v>2813</v>
      </c>
      <c r="G47" s="58" t="s">
        <v>13</v>
      </c>
      <c r="H47" s="58" t="s">
        <v>105</v>
      </c>
      <c r="I47" s="4">
        <v>0</v>
      </c>
      <c r="J47" s="4">
        <f>IFERROR(VLOOKUP(A47,'GS by School'!A:X,20,0),0)</f>
        <v>0</v>
      </c>
      <c r="K47" s="4">
        <f t="shared" si="0"/>
        <v>0</v>
      </c>
      <c r="L47" s="8">
        <f>IFERROR(I47/#REF!,0)</f>
        <v>0</v>
      </c>
    </row>
    <row r="48" spans="1:12" ht="31.5" customHeight="1" x14ac:dyDescent="0.3">
      <c r="A48" s="4" t="s">
        <v>2224</v>
      </c>
      <c r="B48" s="36" t="s">
        <v>2225</v>
      </c>
      <c r="C48" s="58" t="s">
        <v>15</v>
      </c>
      <c r="D48" s="58">
        <v>222</v>
      </c>
      <c r="E48" s="58" t="s">
        <v>16</v>
      </c>
      <c r="F48" s="58" t="s">
        <v>2834</v>
      </c>
      <c r="G48" s="58" t="s">
        <v>13</v>
      </c>
      <c r="H48" s="58" t="s">
        <v>105</v>
      </c>
      <c r="I48" s="4">
        <v>178</v>
      </c>
      <c r="J48" s="4">
        <f>IFERROR(VLOOKUP(A48,'GS by School'!A:X,20,0),0)</f>
        <v>0</v>
      </c>
      <c r="K48" s="4">
        <f t="shared" si="0"/>
        <v>178</v>
      </c>
      <c r="L48" s="8">
        <f>IFERROR(I48/#REF!,0)</f>
        <v>0</v>
      </c>
    </row>
    <row r="49" spans="1:12" ht="31.5" customHeight="1" x14ac:dyDescent="0.3">
      <c r="A49" s="4" t="s">
        <v>647</v>
      </c>
      <c r="B49" s="36" t="s">
        <v>648</v>
      </c>
      <c r="C49" s="58" t="s">
        <v>15</v>
      </c>
      <c r="D49" s="58">
        <v>209</v>
      </c>
      <c r="E49" s="58" t="s">
        <v>12</v>
      </c>
      <c r="F49" s="58" t="s">
        <v>2835</v>
      </c>
      <c r="G49" s="58" t="s">
        <v>13</v>
      </c>
      <c r="H49" s="58" t="s">
        <v>105</v>
      </c>
      <c r="I49" s="4">
        <v>0</v>
      </c>
      <c r="J49" s="4">
        <f>IFERROR(VLOOKUP(A49,'GS by School'!A:X,20,0),0)</f>
        <v>0</v>
      </c>
      <c r="K49" s="4">
        <f t="shared" si="0"/>
        <v>0</v>
      </c>
      <c r="L49" s="8">
        <f>IFERROR(I49/#REF!,0)</f>
        <v>0</v>
      </c>
    </row>
    <row r="50" spans="1:12" ht="31.5" customHeight="1" x14ac:dyDescent="0.3">
      <c r="A50" s="4" t="s">
        <v>2187</v>
      </c>
      <c r="B50" s="36" t="s">
        <v>2185</v>
      </c>
      <c r="C50" s="58" t="s">
        <v>11</v>
      </c>
      <c r="D50" s="58">
        <v>225</v>
      </c>
      <c r="E50" s="58" t="s">
        <v>13</v>
      </c>
      <c r="F50" s="58" t="s">
        <v>2836</v>
      </c>
      <c r="G50" s="58" t="s">
        <v>13</v>
      </c>
      <c r="H50" s="58" t="s">
        <v>105</v>
      </c>
      <c r="I50" s="4">
        <v>288</v>
      </c>
      <c r="J50" s="4">
        <f>IFERROR(VLOOKUP(A50,'GS by School'!A:X,20,0),0)</f>
        <v>0</v>
      </c>
      <c r="K50" s="4">
        <f t="shared" si="0"/>
        <v>288</v>
      </c>
      <c r="L50" s="8">
        <f>IFERROR(I50/#REF!,0)</f>
        <v>0</v>
      </c>
    </row>
    <row r="51" spans="1:12" ht="31.5" customHeight="1" x14ac:dyDescent="0.3">
      <c r="A51" s="4" t="s">
        <v>532</v>
      </c>
      <c r="B51" s="36" t="s">
        <v>533</v>
      </c>
      <c r="C51" s="58" t="s">
        <v>15</v>
      </c>
      <c r="D51" s="58">
        <v>209</v>
      </c>
      <c r="E51" s="58" t="s">
        <v>16</v>
      </c>
      <c r="F51" s="58" t="s">
        <v>2837</v>
      </c>
      <c r="G51" s="58" t="s">
        <v>13</v>
      </c>
      <c r="H51" s="58" t="s">
        <v>105</v>
      </c>
      <c r="I51" s="4">
        <v>222</v>
      </c>
      <c r="J51" s="4">
        <f>IFERROR(VLOOKUP(A51,'GS by School'!A:X,20,0),0)</f>
        <v>0</v>
      </c>
      <c r="K51" s="4">
        <f t="shared" si="0"/>
        <v>222</v>
      </c>
      <c r="L51" s="8">
        <f>IFERROR(I51/#REF!,0)</f>
        <v>0</v>
      </c>
    </row>
    <row r="52" spans="1:12" ht="31.5" customHeight="1" x14ac:dyDescent="0.3">
      <c r="A52" s="4" t="s">
        <v>1170</v>
      </c>
      <c r="B52" s="36" t="s">
        <v>1171</v>
      </c>
      <c r="C52" s="58" t="s">
        <v>15</v>
      </c>
      <c r="D52" s="58">
        <v>225</v>
      </c>
      <c r="E52" s="58" t="s">
        <v>16</v>
      </c>
      <c r="F52" s="58" t="s">
        <v>2838</v>
      </c>
      <c r="G52" s="58" t="s">
        <v>13</v>
      </c>
      <c r="H52" s="58" t="s">
        <v>105</v>
      </c>
      <c r="I52" s="4">
        <v>312</v>
      </c>
      <c r="J52" s="4">
        <f>IFERROR(VLOOKUP(A52,'GS by School'!A:X,20,0),0)</f>
        <v>0</v>
      </c>
      <c r="K52" s="4">
        <f t="shared" si="0"/>
        <v>312</v>
      </c>
      <c r="L52" s="8">
        <f>IFERROR(I52/#REF!,0)</f>
        <v>0</v>
      </c>
    </row>
    <row r="53" spans="1:12" ht="31.5" customHeight="1" x14ac:dyDescent="0.3">
      <c r="D53" s="34"/>
    </row>
    <row r="54" spans="1:12" ht="31.5" customHeight="1" x14ac:dyDescent="0.3">
      <c r="D54" s="34"/>
    </row>
    <row r="55" spans="1:12" ht="31.5" customHeight="1" x14ac:dyDescent="0.3">
      <c r="D55" s="34"/>
    </row>
    <row r="56" spans="1:12" ht="31.5" customHeight="1" x14ac:dyDescent="0.3">
      <c r="D56" s="34"/>
    </row>
    <row r="57" spans="1:12" ht="31.5" customHeight="1" x14ac:dyDescent="0.3">
      <c r="D57" s="34"/>
    </row>
    <row r="58" spans="1:12" ht="31.5" customHeight="1" x14ac:dyDescent="0.3">
      <c r="D58" s="34"/>
    </row>
    <row r="59" spans="1:12" ht="46.95" customHeight="1" x14ac:dyDescent="0.3">
      <c r="D59" s="34"/>
    </row>
    <row r="60" spans="1:12" ht="46.95" customHeight="1" x14ac:dyDescent="0.3">
      <c r="D60" s="34"/>
    </row>
    <row r="61" spans="1:12" ht="46.95" customHeight="1" x14ac:dyDescent="0.3">
      <c r="D61" s="34"/>
    </row>
    <row r="62" spans="1:12" ht="46.95" customHeight="1" x14ac:dyDescent="0.3">
      <c r="D62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2FD6-5A2C-4CC4-863C-859DD34DE2EE}">
  <dimension ref="A1:Q62"/>
  <sheetViews>
    <sheetView topLeftCell="B5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7.10937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6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113</v>
      </c>
    </row>
    <row r="2" spans="1:17" ht="57.7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8</v>
      </c>
      <c r="C3" s="4">
        <f>VLOOKUP($Q$1,'2025 Girls'!A:G,6,0)</f>
        <v>45</v>
      </c>
      <c r="D3" s="4">
        <v>172</v>
      </c>
      <c r="E3" s="4">
        <f>D3-B3</f>
        <v>164</v>
      </c>
      <c r="F3" s="8">
        <f>B3/D3</f>
        <v>4.6511627906976744E-2</v>
      </c>
      <c r="H3" s="4">
        <f>SUMIFS('2025 Girls'!E:E,'2025 Girls'!$A:$A,$Q$1)</f>
        <v>66</v>
      </c>
      <c r="I3" s="4">
        <f>VLOOKUP($Q$1,'2025 Girls'!A:G,7,0)</f>
        <v>69</v>
      </c>
      <c r="J3" s="4">
        <v>123</v>
      </c>
      <c r="K3" s="4">
        <f>J3-H3</f>
        <v>57</v>
      </c>
      <c r="L3" s="88">
        <f>H3/J3</f>
        <v>0.53658536585365857</v>
      </c>
      <c r="N3" s="21">
        <f>B3+H3</f>
        <v>74</v>
      </c>
      <c r="O3" s="21">
        <f>D3+J3</f>
        <v>295</v>
      </c>
      <c r="P3" s="21">
        <f>O3-N3</f>
        <v>221</v>
      </c>
      <c r="Q3" s="8">
        <f>N3/O3</f>
        <v>0.25084745762711863</v>
      </c>
    </row>
    <row r="4" spans="1:17" ht="9.6" customHeight="1" x14ac:dyDescent="0.3">
      <c r="J4" s="7">
        <v>3</v>
      </c>
    </row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5</v>
      </c>
      <c r="C7" s="21">
        <f>VLOOKUP($Q$1,'2025 Adults'!A:G,6,0)</f>
        <v>29</v>
      </c>
      <c r="D7" s="21">
        <v>66</v>
      </c>
      <c r="E7" s="21">
        <f>D7-B7</f>
        <v>61</v>
      </c>
      <c r="F7" s="8">
        <f>B7/D7</f>
        <v>7.575757575757576E-2</v>
      </c>
      <c r="H7" s="4">
        <f>SUMIFS('2025 Adults'!E:E,'2025 Adults'!$A:$A,$Q$1)</f>
        <v>56</v>
      </c>
      <c r="I7" s="21">
        <f>VLOOKUP($Q$1,'2025 Adults'!A:G,7,0)</f>
        <v>113</v>
      </c>
      <c r="J7" s="21">
        <v>71</v>
      </c>
      <c r="K7" s="21">
        <f>J7-H7</f>
        <v>15</v>
      </c>
      <c r="L7" s="8">
        <f>H7/J7</f>
        <v>0.78873239436619713</v>
      </c>
      <c r="N7" s="21">
        <f>B7+H7</f>
        <v>61</v>
      </c>
      <c r="O7" s="21">
        <f>D7+J7</f>
        <v>137</v>
      </c>
      <c r="P7" s="21">
        <f>O7-N7</f>
        <v>76</v>
      </c>
      <c r="Q7" s="89">
        <f>N7/O7</f>
        <v>0.44525547445255476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8</v>
      </c>
      <c r="D11" s="4">
        <f>C11-B11</f>
        <v>8</v>
      </c>
      <c r="E11" s="8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698</v>
      </c>
      <c r="B14" s="60" t="s">
        <v>699</v>
      </c>
      <c r="C14" s="57" t="s">
        <v>15</v>
      </c>
      <c r="D14" s="49">
        <v>229</v>
      </c>
      <c r="E14" s="49" t="s">
        <v>2543</v>
      </c>
      <c r="F14" s="49" t="s">
        <v>2544</v>
      </c>
      <c r="G14" s="49" t="s">
        <v>13</v>
      </c>
      <c r="H14" s="49" t="s">
        <v>113</v>
      </c>
      <c r="I14" s="4">
        <v>178</v>
      </c>
      <c r="J14" s="4">
        <f>IFERROR(VLOOKUP(A14,'GS by School'!A:X,20,0),0)</f>
        <v>0</v>
      </c>
      <c r="K14" s="4">
        <f>I14-J14</f>
        <v>178</v>
      </c>
      <c r="L14" s="8">
        <f>IFERROR(I14/#REF!,0)</f>
        <v>0</v>
      </c>
    </row>
    <row r="15" spans="1:17" ht="31.5" customHeight="1" x14ac:dyDescent="0.3">
      <c r="A15" s="39" t="s">
        <v>1931</v>
      </c>
      <c r="B15" s="60" t="s">
        <v>1932</v>
      </c>
      <c r="C15" s="57" t="s">
        <v>15</v>
      </c>
      <c r="D15" s="49">
        <v>219</v>
      </c>
      <c r="E15" s="49" t="s">
        <v>13</v>
      </c>
      <c r="F15" s="49" t="s">
        <v>2545</v>
      </c>
      <c r="G15" s="49" t="s">
        <v>13</v>
      </c>
      <c r="H15" s="49" t="s">
        <v>113</v>
      </c>
      <c r="I15" s="4">
        <v>213</v>
      </c>
      <c r="J15" s="4">
        <f>IFERROR(VLOOKUP(A15,'GS by School'!A:X,20,0),0)</f>
        <v>0</v>
      </c>
      <c r="K15" s="4">
        <f t="shared" ref="K15:K37" si="0">I15-J15</f>
        <v>213</v>
      </c>
      <c r="L15" s="8">
        <f>IFERROR(I15/#REF!,0)</f>
        <v>0</v>
      </c>
    </row>
    <row r="16" spans="1:17" ht="31.5" customHeight="1" x14ac:dyDescent="0.3">
      <c r="A16" s="39" t="s">
        <v>1948</v>
      </c>
      <c r="B16" s="60" t="s">
        <v>1949</v>
      </c>
      <c r="C16" s="57" t="s">
        <v>15</v>
      </c>
      <c r="D16" s="49">
        <v>229</v>
      </c>
      <c r="E16" s="49" t="s">
        <v>13</v>
      </c>
      <c r="F16" s="49" t="s">
        <v>2546</v>
      </c>
      <c r="G16" s="49" t="s">
        <v>13</v>
      </c>
      <c r="H16" s="49" t="s">
        <v>113</v>
      </c>
      <c r="I16" s="4">
        <v>157</v>
      </c>
      <c r="J16" s="4">
        <f>IFERROR(VLOOKUP(A16,'GS by School'!A:X,20,0),0)</f>
        <v>0</v>
      </c>
      <c r="K16" s="4">
        <f t="shared" si="0"/>
        <v>157</v>
      </c>
      <c r="L16" s="8">
        <f>IFERROR(I16/#REF!,0)</f>
        <v>0</v>
      </c>
    </row>
    <row r="17" spans="1:12" ht="31.5" customHeight="1" x14ac:dyDescent="0.3">
      <c r="A17" s="39" t="s">
        <v>1697</v>
      </c>
      <c r="B17" s="60" t="s">
        <v>1698</v>
      </c>
      <c r="C17" s="57" t="s">
        <v>15</v>
      </c>
      <c r="D17" s="49">
        <v>219</v>
      </c>
      <c r="E17" s="49" t="s">
        <v>13</v>
      </c>
      <c r="F17" s="49" t="s">
        <v>2547</v>
      </c>
      <c r="G17" s="49" t="s">
        <v>13</v>
      </c>
      <c r="H17" s="49" t="s">
        <v>113</v>
      </c>
      <c r="I17" s="4">
        <v>128</v>
      </c>
      <c r="J17" s="4">
        <f>IFERROR(VLOOKUP(A17,'GS by School'!A:X,20,0),0)</f>
        <v>0</v>
      </c>
      <c r="K17" s="4">
        <f t="shared" si="0"/>
        <v>128</v>
      </c>
      <c r="L17" s="8">
        <f>IFERROR(I17/#REF!,0)</f>
        <v>0</v>
      </c>
    </row>
    <row r="18" spans="1:12" ht="31.5" customHeight="1" x14ac:dyDescent="0.3">
      <c r="A18" s="39" t="s">
        <v>398</v>
      </c>
      <c r="B18" s="60" t="s">
        <v>399</v>
      </c>
      <c r="C18" s="57" t="s">
        <v>15</v>
      </c>
      <c r="D18" s="49">
        <v>229</v>
      </c>
      <c r="E18" s="49" t="s">
        <v>13</v>
      </c>
      <c r="F18" s="49" t="s">
        <v>2548</v>
      </c>
      <c r="G18" s="49" t="s">
        <v>13</v>
      </c>
      <c r="H18" s="49" t="s">
        <v>113</v>
      </c>
      <c r="I18" s="4">
        <v>178</v>
      </c>
      <c r="J18" s="4">
        <f>IFERROR(VLOOKUP(A18,'GS by School'!A:X,20,0),0)</f>
        <v>0</v>
      </c>
      <c r="K18" s="4">
        <f t="shared" si="0"/>
        <v>178</v>
      </c>
      <c r="L18" s="8">
        <f>IFERROR(I18/#REF!,0)</f>
        <v>0</v>
      </c>
    </row>
    <row r="19" spans="1:12" ht="31.5" customHeight="1" x14ac:dyDescent="0.3">
      <c r="A19" s="39" t="s">
        <v>1044</v>
      </c>
      <c r="B19" s="60" t="s">
        <v>1045</v>
      </c>
      <c r="C19" s="57" t="s">
        <v>15</v>
      </c>
      <c r="D19" s="49">
        <v>229</v>
      </c>
      <c r="E19" s="49" t="s">
        <v>2543</v>
      </c>
      <c r="F19" s="49" t="s">
        <v>2549</v>
      </c>
      <c r="G19" s="49" t="s">
        <v>13</v>
      </c>
      <c r="H19" s="49" t="s">
        <v>113</v>
      </c>
      <c r="I19" s="4">
        <v>144</v>
      </c>
      <c r="J19" s="4">
        <f>IFERROR(VLOOKUP(A19,'GS by School'!A:X,20,0),0)</f>
        <v>0</v>
      </c>
      <c r="K19" s="4">
        <f t="shared" si="0"/>
        <v>144</v>
      </c>
      <c r="L19" s="8">
        <f>IFERROR(I19/#REF!,0)</f>
        <v>0</v>
      </c>
    </row>
    <row r="20" spans="1:12" ht="31.5" customHeight="1" x14ac:dyDescent="0.3">
      <c r="A20" s="39" t="s">
        <v>831</v>
      </c>
      <c r="B20" s="60" t="s">
        <v>2550</v>
      </c>
      <c r="C20" s="57" t="s">
        <v>15</v>
      </c>
      <c r="D20" s="49">
        <v>229</v>
      </c>
      <c r="E20" s="49" t="s">
        <v>13</v>
      </c>
      <c r="F20" s="49" t="s">
        <v>2551</v>
      </c>
      <c r="G20" s="49" t="s">
        <v>13</v>
      </c>
      <c r="H20" s="49" t="s">
        <v>113</v>
      </c>
      <c r="I20" s="4">
        <v>0</v>
      </c>
      <c r="J20" s="4">
        <f>IFERROR(VLOOKUP(A20,'GS by School'!A:X,20,0),0)</f>
        <v>0</v>
      </c>
      <c r="K20" s="4">
        <f t="shared" si="0"/>
        <v>0</v>
      </c>
      <c r="L20" s="8">
        <f>IFERROR(I20/#REF!,0)</f>
        <v>0</v>
      </c>
    </row>
    <row r="21" spans="1:12" ht="31.5" customHeight="1" x14ac:dyDescent="0.3">
      <c r="A21" s="39" t="s">
        <v>2552</v>
      </c>
      <c r="B21" s="60" t="s">
        <v>2553</v>
      </c>
      <c r="C21" s="57" t="s">
        <v>11</v>
      </c>
      <c r="D21" s="49">
        <v>229</v>
      </c>
      <c r="E21" s="49" t="s">
        <v>13</v>
      </c>
      <c r="F21" s="49">
        <v>76112</v>
      </c>
      <c r="G21" s="49" t="s">
        <v>13</v>
      </c>
      <c r="H21" s="49" t="s">
        <v>113</v>
      </c>
      <c r="I21" s="4">
        <v>207</v>
      </c>
      <c r="J21" s="4">
        <f>IFERROR(VLOOKUP(A21,'GS by School'!A:X,20,0),0)</f>
        <v>0</v>
      </c>
      <c r="K21" s="4">
        <f t="shared" si="0"/>
        <v>207</v>
      </c>
      <c r="L21" s="8">
        <f>IFERROR(I21/#REF!,0)</f>
        <v>0</v>
      </c>
    </row>
    <row r="22" spans="1:12" ht="31.5" customHeight="1" x14ac:dyDescent="0.3">
      <c r="A22" s="39" t="s">
        <v>2554</v>
      </c>
      <c r="B22" s="60" t="s">
        <v>2436</v>
      </c>
      <c r="C22" s="57" t="s">
        <v>11</v>
      </c>
      <c r="D22" s="49">
        <v>229</v>
      </c>
      <c r="E22" s="49" t="s">
        <v>13</v>
      </c>
      <c r="F22" s="49">
        <v>76112</v>
      </c>
      <c r="G22" s="49" t="s">
        <v>13</v>
      </c>
      <c r="H22" s="49" t="s">
        <v>113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31.5" customHeight="1" x14ac:dyDescent="0.3">
      <c r="A23" s="39" t="s">
        <v>323</v>
      </c>
      <c r="B23" s="60" t="s">
        <v>324</v>
      </c>
      <c r="C23" s="57" t="s">
        <v>15</v>
      </c>
      <c r="D23" s="49">
        <v>229</v>
      </c>
      <c r="E23" s="49" t="s">
        <v>2543</v>
      </c>
      <c r="F23" s="49" t="s">
        <v>2555</v>
      </c>
      <c r="G23" s="49" t="s">
        <v>13</v>
      </c>
      <c r="H23" s="49" t="s">
        <v>113</v>
      </c>
      <c r="I23" s="4">
        <v>183</v>
      </c>
      <c r="J23" s="4">
        <f>IFERROR(VLOOKUP(A23,'GS by School'!A:X,20,0),0)</f>
        <v>0</v>
      </c>
      <c r="K23" s="4">
        <f t="shared" si="0"/>
        <v>183</v>
      </c>
      <c r="L23" s="8">
        <f>IFERROR(I23/#REF!,0)</f>
        <v>0</v>
      </c>
    </row>
    <row r="24" spans="1:12" ht="31.5" customHeight="1" x14ac:dyDescent="0.3">
      <c r="A24" s="39" t="s">
        <v>894</v>
      </c>
      <c r="B24" s="60" t="s">
        <v>895</v>
      </c>
      <c r="C24" s="57" t="s">
        <v>15</v>
      </c>
      <c r="D24" s="49">
        <v>229</v>
      </c>
      <c r="E24" s="49" t="s">
        <v>13</v>
      </c>
      <c r="F24" s="49" t="s">
        <v>2556</v>
      </c>
      <c r="G24" s="49" t="s">
        <v>13</v>
      </c>
      <c r="H24" s="49" t="s">
        <v>113</v>
      </c>
      <c r="I24" s="4">
        <v>74</v>
      </c>
      <c r="J24" s="4">
        <f>IFERROR(VLOOKUP(A24,'GS by School'!A:X,20,0),0)</f>
        <v>0</v>
      </c>
      <c r="K24" s="4">
        <f t="shared" si="0"/>
        <v>74</v>
      </c>
      <c r="L24" s="8">
        <f>IFERROR(I24/#REF!,0)</f>
        <v>0</v>
      </c>
    </row>
    <row r="25" spans="1:12" ht="31.5" customHeight="1" x14ac:dyDescent="0.3">
      <c r="A25" s="4" t="s">
        <v>1682</v>
      </c>
      <c r="B25" s="36" t="s">
        <v>1683</v>
      </c>
      <c r="C25" s="58" t="s">
        <v>15</v>
      </c>
      <c r="D25" s="58">
        <v>229</v>
      </c>
      <c r="E25" s="58" t="s">
        <v>13</v>
      </c>
      <c r="F25" s="58" t="s">
        <v>2557</v>
      </c>
      <c r="G25" s="58" t="s">
        <v>13</v>
      </c>
      <c r="H25" s="58" t="s">
        <v>113</v>
      </c>
      <c r="I25" s="4">
        <v>197</v>
      </c>
      <c r="J25" s="4">
        <f>IFERROR(VLOOKUP(A25,'GS by School'!A:X,20,0),0)</f>
        <v>0</v>
      </c>
      <c r="K25" s="4">
        <f t="shared" si="0"/>
        <v>197</v>
      </c>
      <c r="L25" s="8">
        <f>IFERROR(I25/#REF!,0)</f>
        <v>0</v>
      </c>
    </row>
    <row r="26" spans="1:12" ht="31.5" customHeight="1" x14ac:dyDescent="0.3">
      <c r="A26" s="4" t="s">
        <v>2202</v>
      </c>
      <c r="B26" s="36" t="s">
        <v>2203</v>
      </c>
      <c r="C26" s="58" t="s">
        <v>11</v>
      </c>
      <c r="D26" s="58">
        <v>229</v>
      </c>
      <c r="E26" s="58" t="s">
        <v>13</v>
      </c>
      <c r="F26" s="58" t="s">
        <v>2558</v>
      </c>
      <c r="G26" s="58" t="s">
        <v>13</v>
      </c>
      <c r="H26" s="58" t="s">
        <v>113</v>
      </c>
      <c r="I26" s="4">
        <v>127</v>
      </c>
      <c r="J26" s="4">
        <f>IFERROR(VLOOKUP(A26,'GS by School'!A:X,20,0),0)</f>
        <v>0</v>
      </c>
      <c r="K26" s="4">
        <f t="shared" si="0"/>
        <v>127</v>
      </c>
      <c r="L26" s="8">
        <f>IFERROR(I26/#REF!,0)</f>
        <v>0</v>
      </c>
    </row>
    <row r="27" spans="1:12" ht="31.5" customHeight="1" x14ac:dyDescent="0.3">
      <c r="A27" s="4" t="s">
        <v>1374</v>
      </c>
      <c r="B27" s="36" t="s">
        <v>1375</v>
      </c>
      <c r="C27" s="58" t="s">
        <v>15</v>
      </c>
      <c r="D27" s="58">
        <v>229</v>
      </c>
      <c r="E27" s="58" t="s">
        <v>2543</v>
      </c>
      <c r="F27" s="58" t="s">
        <v>2559</v>
      </c>
      <c r="G27" s="58" t="s">
        <v>13</v>
      </c>
      <c r="H27" s="58" t="s">
        <v>113</v>
      </c>
      <c r="I27" s="4">
        <v>201</v>
      </c>
      <c r="J27" s="4">
        <f>IFERROR(VLOOKUP(A27,'GS by School'!A:X,20,0),0)</f>
        <v>0</v>
      </c>
      <c r="K27" s="4">
        <f t="shared" si="0"/>
        <v>201</v>
      </c>
      <c r="L27" s="8">
        <f>IFERROR(I27/#REF!,0)</f>
        <v>0</v>
      </c>
    </row>
    <row r="28" spans="1:12" ht="31.5" customHeight="1" x14ac:dyDescent="0.3">
      <c r="A28" s="4" t="s">
        <v>2083</v>
      </c>
      <c r="B28" s="36" t="s">
        <v>2084</v>
      </c>
      <c r="C28" s="58" t="s">
        <v>15</v>
      </c>
      <c r="D28" s="58">
        <v>219</v>
      </c>
      <c r="E28" s="58" t="s">
        <v>13</v>
      </c>
      <c r="F28" s="58" t="s">
        <v>2560</v>
      </c>
      <c r="G28" s="58" t="s">
        <v>13</v>
      </c>
      <c r="H28" s="58" t="s">
        <v>113</v>
      </c>
      <c r="I28" s="4">
        <v>297</v>
      </c>
      <c r="J28" s="4">
        <f>IFERROR(VLOOKUP(A28,'GS by School'!A:X,20,0),0)</f>
        <v>0</v>
      </c>
      <c r="K28" s="4">
        <f t="shared" si="0"/>
        <v>297</v>
      </c>
      <c r="L28" s="8">
        <f>IFERROR(I28/#REF!,0)</f>
        <v>0</v>
      </c>
    </row>
    <row r="29" spans="1:12" ht="31.5" customHeight="1" x14ac:dyDescent="0.3">
      <c r="A29" s="4" t="s">
        <v>1669</v>
      </c>
      <c r="B29" s="36" t="s">
        <v>1670</v>
      </c>
      <c r="C29" s="58" t="s">
        <v>11</v>
      </c>
      <c r="D29" s="58">
        <v>229</v>
      </c>
      <c r="E29" s="58" t="s">
        <v>13</v>
      </c>
      <c r="F29" s="58">
        <v>76119</v>
      </c>
      <c r="G29" s="58" t="s">
        <v>13</v>
      </c>
      <c r="H29" s="58" t="s">
        <v>113</v>
      </c>
      <c r="I29" s="4">
        <v>224</v>
      </c>
      <c r="J29" s="4">
        <f>IFERROR(VLOOKUP(A29,'GS by School'!A:X,20,0),0)</f>
        <v>0</v>
      </c>
      <c r="K29" s="4">
        <f t="shared" si="0"/>
        <v>224</v>
      </c>
      <c r="L29" s="8">
        <f>IFERROR(I29/#REF!,0)</f>
        <v>0</v>
      </c>
    </row>
    <row r="30" spans="1:12" ht="31.5" customHeight="1" x14ac:dyDescent="0.3">
      <c r="A30" s="4" t="s">
        <v>2282</v>
      </c>
      <c r="B30" s="36" t="s">
        <v>2283</v>
      </c>
      <c r="C30" s="58" t="s">
        <v>11</v>
      </c>
      <c r="D30" s="58">
        <v>229</v>
      </c>
      <c r="E30" s="58" t="s">
        <v>13</v>
      </c>
      <c r="F30" s="58">
        <v>76103</v>
      </c>
      <c r="G30" s="58" t="s">
        <v>13</v>
      </c>
      <c r="H30" s="58" t="s">
        <v>113</v>
      </c>
      <c r="I30" s="4">
        <v>364</v>
      </c>
      <c r="J30" s="4">
        <f>IFERROR(VLOOKUP(A30,'GS by School'!A:X,20,0),0)</f>
        <v>0</v>
      </c>
      <c r="K30" s="4">
        <f t="shared" si="0"/>
        <v>364</v>
      </c>
      <c r="L30" s="8">
        <f>IFERROR(I30/#REF!,0)</f>
        <v>0</v>
      </c>
    </row>
    <row r="31" spans="1:12" ht="31.5" customHeight="1" x14ac:dyDescent="0.3">
      <c r="A31" s="4" t="s">
        <v>2561</v>
      </c>
      <c r="B31" s="36" t="s">
        <v>2562</v>
      </c>
      <c r="C31" s="58" t="s">
        <v>11</v>
      </c>
      <c r="D31" s="58">
        <v>229</v>
      </c>
      <c r="E31" s="58" t="s">
        <v>13</v>
      </c>
      <c r="F31" s="58">
        <v>76140</v>
      </c>
      <c r="G31" s="58" t="s">
        <v>13</v>
      </c>
      <c r="H31" s="58" t="s">
        <v>113</v>
      </c>
      <c r="I31" s="4">
        <v>315</v>
      </c>
      <c r="J31" s="4">
        <f>IFERROR(VLOOKUP(A31,'GS by School'!A:X,20,0),0)</f>
        <v>0</v>
      </c>
      <c r="K31" s="4">
        <f t="shared" si="0"/>
        <v>315</v>
      </c>
      <c r="L31" s="8">
        <f>IFERROR(I31/#REF!,0)</f>
        <v>0</v>
      </c>
    </row>
    <row r="32" spans="1:12" ht="31.5" customHeight="1" x14ac:dyDescent="0.3">
      <c r="A32" s="4" t="s">
        <v>782</v>
      </c>
      <c r="B32" s="36" t="s">
        <v>783</v>
      </c>
      <c r="C32" s="58" t="s">
        <v>11</v>
      </c>
      <c r="D32" s="58">
        <v>229</v>
      </c>
      <c r="E32" s="58" t="s">
        <v>13</v>
      </c>
      <c r="F32" s="58" t="s">
        <v>2555</v>
      </c>
      <c r="G32" s="58" t="s">
        <v>13</v>
      </c>
      <c r="H32" s="58" t="s">
        <v>113</v>
      </c>
      <c r="I32" s="4">
        <v>0</v>
      </c>
      <c r="J32" s="4">
        <f>IFERROR(VLOOKUP(A32,'GS by School'!A:X,20,0),0)</f>
        <v>0</v>
      </c>
      <c r="K32" s="4">
        <f t="shared" si="0"/>
        <v>0</v>
      </c>
      <c r="L32" s="8">
        <f>IFERROR(I32/#REF!,0)</f>
        <v>0</v>
      </c>
    </row>
    <row r="33" spans="1:12" ht="31.5" customHeight="1" x14ac:dyDescent="0.3">
      <c r="A33" s="4" t="s">
        <v>2375</v>
      </c>
      <c r="B33" s="36" t="s">
        <v>2376</v>
      </c>
      <c r="C33" s="58" t="s">
        <v>11</v>
      </c>
      <c r="D33" s="58">
        <v>229</v>
      </c>
      <c r="E33" s="58" t="s">
        <v>13</v>
      </c>
      <c r="F33" s="58">
        <v>76120</v>
      </c>
      <c r="G33" s="58" t="s">
        <v>13</v>
      </c>
      <c r="H33" s="58" t="s">
        <v>113</v>
      </c>
      <c r="I33" s="4">
        <v>0</v>
      </c>
      <c r="J33" s="4">
        <f>IFERROR(VLOOKUP(A33,'GS by School'!A:X,20,0),0)</f>
        <v>0</v>
      </c>
      <c r="K33" s="4">
        <f t="shared" si="0"/>
        <v>0</v>
      </c>
      <c r="L33" s="8">
        <f>IFERROR(I33/#REF!,0)</f>
        <v>0</v>
      </c>
    </row>
    <row r="34" spans="1:12" ht="31.5" customHeight="1" x14ac:dyDescent="0.3">
      <c r="A34" s="4" t="s">
        <v>2186</v>
      </c>
      <c r="B34" s="36" t="s">
        <v>2563</v>
      </c>
      <c r="C34" s="58" t="s">
        <v>11</v>
      </c>
      <c r="D34" s="58">
        <v>229</v>
      </c>
      <c r="E34" s="58" t="s">
        <v>13</v>
      </c>
      <c r="F34" s="58">
        <v>76105</v>
      </c>
      <c r="G34" s="58" t="s">
        <v>13</v>
      </c>
      <c r="H34" s="58" t="s">
        <v>113</v>
      </c>
      <c r="I34" s="4">
        <v>205</v>
      </c>
      <c r="J34" s="4">
        <f>IFERROR(VLOOKUP(A34,'GS by School'!A:X,20,0),0)</f>
        <v>0</v>
      </c>
      <c r="K34" s="4">
        <f t="shared" si="0"/>
        <v>205</v>
      </c>
      <c r="L34" s="8">
        <f>IFERROR(I34/#REF!,0)</f>
        <v>0</v>
      </c>
    </row>
    <row r="35" spans="1:12" ht="31.5" customHeight="1" x14ac:dyDescent="0.3">
      <c r="A35" s="4" t="s">
        <v>2189</v>
      </c>
      <c r="B35" s="36" t="s">
        <v>2190</v>
      </c>
      <c r="C35" s="58" t="s">
        <v>11</v>
      </c>
      <c r="D35" s="58">
        <v>229</v>
      </c>
      <c r="E35" s="58" t="s">
        <v>13</v>
      </c>
      <c r="F35" s="58">
        <v>76105</v>
      </c>
      <c r="G35" s="58" t="s">
        <v>13</v>
      </c>
      <c r="H35" s="58" t="s">
        <v>113</v>
      </c>
      <c r="I35" s="4">
        <v>209</v>
      </c>
      <c r="J35" s="4">
        <f>IFERROR(VLOOKUP(A35,'GS by School'!A:X,20,0),0)</f>
        <v>0</v>
      </c>
      <c r="K35" s="4">
        <f t="shared" si="0"/>
        <v>209</v>
      </c>
      <c r="L35" s="8">
        <f>IFERROR(I35/#REF!,0)</f>
        <v>0</v>
      </c>
    </row>
    <row r="36" spans="1:12" ht="31.5" customHeight="1" x14ac:dyDescent="0.3">
      <c r="A36" s="4" t="s">
        <v>2187</v>
      </c>
      <c r="B36" s="36" t="s">
        <v>2188</v>
      </c>
      <c r="C36" s="58" t="s">
        <v>11</v>
      </c>
      <c r="D36" s="58">
        <v>229</v>
      </c>
      <c r="E36" s="58" t="s">
        <v>13</v>
      </c>
      <c r="F36" s="58">
        <v>76105</v>
      </c>
      <c r="G36" s="58" t="s">
        <v>13</v>
      </c>
      <c r="H36" s="58" t="s">
        <v>113</v>
      </c>
      <c r="I36" s="4">
        <v>288</v>
      </c>
      <c r="J36" s="4">
        <f>IFERROR(VLOOKUP(A36,'GS by School'!A:X,20,0),0)</f>
        <v>0</v>
      </c>
      <c r="K36" s="4">
        <f t="shared" si="0"/>
        <v>288</v>
      </c>
      <c r="L36" s="8">
        <f>IFERROR(I36/#REF!,0)</f>
        <v>0</v>
      </c>
    </row>
    <row r="37" spans="1:12" ht="31.5" customHeight="1" x14ac:dyDescent="0.3">
      <c r="A37" s="4" t="s">
        <v>630</v>
      </c>
      <c r="B37" s="36" t="s">
        <v>2564</v>
      </c>
      <c r="C37" s="58" t="s">
        <v>15</v>
      </c>
      <c r="D37" s="58">
        <v>229</v>
      </c>
      <c r="E37" s="58" t="s">
        <v>13</v>
      </c>
      <c r="F37" s="58" t="s">
        <v>2565</v>
      </c>
      <c r="G37" s="58" t="s">
        <v>13</v>
      </c>
      <c r="H37" s="58" t="s">
        <v>113</v>
      </c>
      <c r="I37" s="4">
        <v>139</v>
      </c>
      <c r="J37" s="4">
        <f>IFERROR(VLOOKUP(A37,'GS by School'!A:X,20,0),0)</f>
        <v>0</v>
      </c>
      <c r="K37" s="4">
        <f t="shared" si="0"/>
        <v>139</v>
      </c>
      <c r="L37" s="8">
        <f>IFERROR(I37/#REF!,0)</f>
        <v>0</v>
      </c>
    </row>
    <row r="38" spans="1:12" ht="31.5" customHeight="1" x14ac:dyDescent="0.3">
      <c r="D38" s="34"/>
    </row>
    <row r="39" spans="1:12" ht="31.5" customHeight="1" x14ac:dyDescent="0.3">
      <c r="D39" s="34"/>
    </row>
    <row r="40" spans="1:12" ht="31.5" customHeight="1" x14ac:dyDescent="0.3">
      <c r="D40" s="34"/>
    </row>
    <row r="41" spans="1:12" ht="31.5" customHeight="1" x14ac:dyDescent="0.3">
      <c r="D41" s="34"/>
    </row>
    <row r="42" spans="1:12" ht="31.5" customHeight="1" x14ac:dyDescent="0.3">
      <c r="D42" s="34"/>
    </row>
    <row r="43" spans="1:12" ht="31.5" customHeight="1" x14ac:dyDescent="0.3">
      <c r="D43" s="34"/>
    </row>
    <row r="44" spans="1:12" ht="31.5" customHeight="1" x14ac:dyDescent="0.3">
      <c r="D44" s="34"/>
    </row>
    <row r="45" spans="1:12" ht="31.5" customHeight="1" x14ac:dyDescent="0.3">
      <c r="D45" s="34"/>
    </row>
    <row r="46" spans="1:12" ht="31.5" customHeight="1" x14ac:dyDescent="0.3">
      <c r="D46" s="34"/>
    </row>
    <row r="47" spans="1:12" ht="31.5" customHeight="1" x14ac:dyDescent="0.3">
      <c r="D47" s="34"/>
    </row>
    <row r="48" spans="1:12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BF01-66DB-42F0-8B22-30F473C1BE0B}">
  <dimension ref="A1:Q62"/>
  <sheetViews>
    <sheetView topLeftCell="A5" workbookViewId="0">
      <selection activeCell="N1" sqref="N1:P1"/>
    </sheetView>
  </sheetViews>
  <sheetFormatPr defaultColWidth="9.109375" defaultRowHeight="46.95" customHeight="1" x14ac:dyDescent="0.3"/>
  <cols>
    <col min="1" max="1" width="1" style="7" customWidth="1"/>
    <col min="2" max="2" width="19.44140625" style="7" customWidth="1"/>
    <col min="3" max="3" width="8.109375" style="7" customWidth="1"/>
    <col min="4" max="4" width="6.109375" style="7" customWidth="1"/>
    <col min="5" max="5" width="9.109375" style="7" bestFit="1" customWidth="1"/>
    <col min="6" max="6" width="6.33203125" style="7" customWidth="1"/>
    <col min="7" max="7" width="8.44140625" style="7" bestFit="1" customWidth="1"/>
    <col min="8" max="8" width="8.33203125" style="7" bestFit="1" customWidth="1"/>
    <col min="9" max="9" width="7.6640625" style="7" customWidth="1"/>
    <col min="10" max="10" width="6.88671875" style="7" customWidth="1"/>
    <col min="11" max="11" width="9" style="7" customWidth="1"/>
    <col min="12" max="12" width="9.109375" style="7" customWidth="1"/>
    <col min="13" max="13" width="8.109375" style="7" bestFit="1" customWidth="1"/>
    <col min="14" max="14" width="6.554687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116</v>
      </c>
    </row>
    <row r="2" spans="1:17" ht="57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30</v>
      </c>
      <c r="C3" s="4">
        <f>VLOOKUP($Q$1,'2025 Girls'!A:G,6,0)</f>
        <v>79</v>
      </c>
      <c r="D3" s="4">
        <v>204</v>
      </c>
      <c r="E3" s="4">
        <f>D3-B3</f>
        <v>174</v>
      </c>
      <c r="F3" s="8">
        <f>B3/D3</f>
        <v>0.14705882352941177</v>
      </c>
      <c r="H3" s="4">
        <f>SUMIFS('2025 Girls'!E:E,'2025 Girls'!$A:$A,$Q$1)</f>
        <v>181</v>
      </c>
      <c r="I3" s="4">
        <f>VLOOKUP($Q$1,'2025 Girls'!A:G,7,0)</f>
        <v>179</v>
      </c>
      <c r="J3" s="4">
        <v>168</v>
      </c>
      <c r="K3" s="4">
        <f>J3-H3</f>
        <v>-13</v>
      </c>
      <c r="L3" s="88">
        <f>H3/J3</f>
        <v>1.0773809523809523</v>
      </c>
      <c r="N3" s="21">
        <f>B3+H3</f>
        <v>211</v>
      </c>
      <c r="O3" s="21">
        <f>D3+J3</f>
        <v>372</v>
      </c>
      <c r="P3" s="21">
        <f>O3-N3</f>
        <v>161</v>
      </c>
      <c r="Q3" s="8">
        <f>N3/O3</f>
        <v>0.56720430107526887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21</v>
      </c>
      <c r="C7" s="21">
        <f>VLOOKUP($Q$1,'2025 Adults'!A:G,6,0)</f>
        <v>0</v>
      </c>
      <c r="D7" s="21">
        <v>79</v>
      </c>
      <c r="E7" s="21">
        <f>D7-B7</f>
        <v>58</v>
      </c>
      <c r="F7" s="8">
        <f>B7/D7</f>
        <v>0.26582278481012656</v>
      </c>
      <c r="H7" s="21">
        <f>SUMIFS('2025 Adults'!E:E,'2025 Adults'!$A:$A,$Q$1)</f>
        <v>108</v>
      </c>
      <c r="I7" s="21">
        <f>VLOOKUP($Q$1,'2025 Adults'!A:G,7,0)</f>
        <v>45</v>
      </c>
      <c r="J7" s="21">
        <v>129</v>
      </c>
      <c r="K7" s="21">
        <f>J7-H7</f>
        <v>21</v>
      </c>
      <c r="L7" s="8">
        <f>H7/J7</f>
        <v>0.83720930232558144</v>
      </c>
      <c r="N7" s="21">
        <f>B7+H7</f>
        <v>129</v>
      </c>
      <c r="O7" s="21">
        <f>D7+J7</f>
        <v>208</v>
      </c>
      <c r="P7" s="21">
        <f>O7-N7</f>
        <v>79</v>
      </c>
      <c r="Q7" s="89">
        <f>N7/O7</f>
        <v>0.62019230769230771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9</v>
      </c>
      <c r="D11" s="4">
        <f>C11-B11</f>
        <v>9</v>
      </c>
      <c r="E11" s="88">
        <f>B11/C11</f>
        <v>0</v>
      </c>
    </row>
    <row r="12" spans="1:17" ht="46.95" customHeight="1" x14ac:dyDescent="0.4">
      <c r="B12" s="96" t="s">
        <v>59</v>
      </c>
      <c r="C12" s="97"/>
      <c r="D12" s="97"/>
      <c r="E12" s="97"/>
      <c r="F12" s="97"/>
      <c r="G12" s="97"/>
    </row>
    <row r="13" spans="1:17" ht="31.5" customHeight="1" x14ac:dyDescent="0.3">
      <c r="A13" s="4" t="s">
        <v>195</v>
      </c>
      <c r="B13" s="41" t="s">
        <v>2</v>
      </c>
      <c r="C13" s="41" t="s">
        <v>3</v>
      </c>
      <c r="D13" s="42" t="s">
        <v>4</v>
      </c>
      <c r="E13" s="43" t="s">
        <v>5</v>
      </c>
      <c r="F13" s="43" t="s">
        <v>6</v>
      </c>
      <c r="G13" s="44" t="s">
        <v>7</v>
      </c>
      <c r="H13" s="44" t="s">
        <v>2483</v>
      </c>
      <c r="I13" s="44" t="s">
        <v>8</v>
      </c>
      <c r="J13" s="75" t="str">
        <f>Summary!Y1</f>
        <v>2025 Members as of 9/19/2024</v>
      </c>
      <c r="K13" s="45" t="s">
        <v>9</v>
      </c>
      <c r="L13" s="46" t="s">
        <v>10</v>
      </c>
    </row>
    <row r="14" spans="1:17" ht="31.5" customHeight="1" x14ac:dyDescent="0.3">
      <c r="A14" s="39" t="s">
        <v>1814</v>
      </c>
      <c r="B14" s="60" t="s">
        <v>1813</v>
      </c>
      <c r="C14" s="57" t="s">
        <v>15</v>
      </c>
      <c r="D14" s="49">
        <v>230</v>
      </c>
      <c r="E14" s="49" t="s">
        <v>2487</v>
      </c>
      <c r="F14" s="49" t="s">
        <v>2505</v>
      </c>
      <c r="G14" s="49" t="s">
        <v>2487</v>
      </c>
      <c r="H14" s="57" t="s">
        <v>116</v>
      </c>
      <c r="I14" s="4">
        <v>280</v>
      </c>
      <c r="J14" s="4">
        <f>IFERROR(VLOOKUP(A14,'GS by School'!A:X,20,0),0)</f>
        <v>0</v>
      </c>
      <c r="K14" s="4">
        <f t="shared" ref="K14:K19" si="0">I14-J14</f>
        <v>280</v>
      </c>
      <c r="L14" s="8">
        <f>IFERROR(I14/#REF!,0)</f>
        <v>0</v>
      </c>
    </row>
    <row r="15" spans="1:17" ht="31.5" customHeight="1" x14ac:dyDescent="0.3">
      <c r="A15" s="39" t="s">
        <v>465</v>
      </c>
      <c r="B15" s="60" t="s">
        <v>466</v>
      </c>
      <c r="C15" s="57" t="s">
        <v>15</v>
      </c>
      <c r="D15" s="49">
        <v>230</v>
      </c>
      <c r="E15" s="49" t="s">
        <v>2487</v>
      </c>
      <c r="F15" s="49" t="s">
        <v>2506</v>
      </c>
      <c r="G15" s="49" t="s">
        <v>2487</v>
      </c>
      <c r="H15" s="57" t="s">
        <v>116</v>
      </c>
      <c r="I15" s="4">
        <v>356</v>
      </c>
      <c r="J15" s="4">
        <f>IFERROR(VLOOKUP(A15,'GS by School'!A:X,20,0),0)</f>
        <v>0</v>
      </c>
      <c r="K15" s="4">
        <f t="shared" si="0"/>
        <v>356</v>
      </c>
      <c r="L15" s="8">
        <f>IFERROR(I15/#REF!,0)</f>
        <v>0</v>
      </c>
    </row>
    <row r="16" spans="1:17" ht="31.5" customHeight="1" x14ac:dyDescent="0.3">
      <c r="A16" s="39" t="s">
        <v>2146</v>
      </c>
      <c r="B16" s="60" t="s">
        <v>2147</v>
      </c>
      <c r="C16" s="57" t="s">
        <v>15</v>
      </c>
      <c r="D16" s="49">
        <v>230</v>
      </c>
      <c r="E16" s="49" t="s">
        <v>2487</v>
      </c>
      <c r="F16" s="49" t="s">
        <v>2507</v>
      </c>
      <c r="G16" s="49" t="s">
        <v>2487</v>
      </c>
      <c r="H16" s="57" t="s">
        <v>116</v>
      </c>
      <c r="I16" s="4">
        <v>228</v>
      </c>
      <c r="J16" s="4">
        <f>IFERROR(VLOOKUP(A16,'GS by School'!A:X,20,0),0)</f>
        <v>0</v>
      </c>
      <c r="K16" s="4">
        <f t="shared" si="0"/>
        <v>228</v>
      </c>
      <c r="L16" s="8">
        <f>IFERROR(I16/#REF!,0)</f>
        <v>0</v>
      </c>
    </row>
    <row r="17" spans="1:12" ht="31.5" customHeight="1" x14ac:dyDescent="0.3">
      <c r="A17" s="39" t="s">
        <v>501</v>
      </c>
      <c r="B17" s="60" t="s">
        <v>502</v>
      </c>
      <c r="C17" s="57" t="s">
        <v>15</v>
      </c>
      <c r="D17" s="49">
        <v>230</v>
      </c>
      <c r="E17" s="49" t="s">
        <v>2487</v>
      </c>
      <c r="F17" s="49" t="s">
        <v>2508</v>
      </c>
      <c r="G17" s="49" t="s">
        <v>2487</v>
      </c>
      <c r="H17" s="57" t="s">
        <v>116</v>
      </c>
      <c r="I17" s="4">
        <v>190</v>
      </c>
      <c r="J17" s="4">
        <f>IFERROR(VLOOKUP(A17,'GS by School'!A:X,20,0),0)</f>
        <v>0</v>
      </c>
      <c r="K17" s="4">
        <f t="shared" si="0"/>
        <v>190</v>
      </c>
      <c r="L17" s="8">
        <f>IFERROR(I17/#REF!,0)</f>
        <v>0</v>
      </c>
    </row>
    <row r="18" spans="1:12" ht="31.5" customHeight="1" x14ac:dyDescent="0.3">
      <c r="A18" s="39" t="s">
        <v>385</v>
      </c>
      <c r="B18" s="60" t="s">
        <v>386</v>
      </c>
      <c r="C18" s="57" t="s">
        <v>15</v>
      </c>
      <c r="D18" s="49">
        <v>230</v>
      </c>
      <c r="E18" s="49" t="s">
        <v>2487</v>
      </c>
      <c r="F18" s="49" t="s">
        <v>2508</v>
      </c>
      <c r="G18" s="49" t="s">
        <v>2487</v>
      </c>
      <c r="H18" s="57" t="s">
        <v>116</v>
      </c>
      <c r="I18" s="4">
        <v>310</v>
      </c>
      <c r="J18" s="4">
        <f>IFERROR(VLOOKUP(A18,'GS by School'!A:X,20,0),0)</f>
        <v>0</v>
      </c>
      <c r="K18" s="4">
        <f t="shared" si="0"/>
        <v>310</v>
      </c>
      <c r="L18" s="8">
        <f>IFERROR(I18/#REF!,0)</f>
        <v>0</v>
      </c>
    </row>
    <row r="19" spans="1:12" ht="31.5" customHeight="1" x14ac:dyDescent="0.3">
      <c r="A19" s="7" t="s">
        <v>1075</v>
      </c>
      <c r="B19" s="47" t="s">
        <v>1076</v>
      </c>
      <c r="C19" s="57" t="s">
        <v>15</v>
      </c>
      <c r="D19" s="49">
        <v>231</v>
      </c>
      <c r="E19" s="49" t="s">
        <v>2487</v>
      </c>
      <c r="F19" s="49" t="s">
        <v>3514</v>
      </c>
      <c r="G19" s="49" t="s">
        <v>2487</v>
      </c>
      <c r="H19" s="57" t="s">
        <v>116</v>
      </c>
      <c r="I19" s="4"/>
      <c r="J19" s="4">
        <f>IFERROR(VLOOKUP(A19,'GS by School'!A:X,20,0),0)</f>
        <v>0</v>
      </c>
      <c r="K19" s="4">
        <f t="shared" si="0"/>
        <v>0</v>
      </c>
      <c r="L19" s="8">
        <f>IFERROR(I19/#REF!,0)</f>
        <v>0</v>
      </c>
    </row>
    <row r="20" spans="1:12" ht="31.5" customHeight="1" x14ac:dyDescent="0.3">
      <c r="D20" s="34"/>
    </row>
    <row r="21" spans="1:12" ht="31.5" customHeight="1" x14ac:dyDescent="0.3">
      <c r="D21" s="34"/>
    </row>
    <row r="22" spans="1:12" ht="31.5" customHeight="1" x14ac:dyDescent="0.3">
      <c r="D22" s="34"/>
    </row>
    <row r="23" spans="1:12" ht="31.5" customHeight="1" x14ac:dyDescent="0.3">
      <c r="D23" s="34"/>
    </row>
    <row r="24" spans="1:12" ht="31.5" customHeight="1" x14ac:dyDescent="0.3">
      <c r="D24" s="34"/>
    </row>
    <row r="25" spans="1:12" ht="31.5" customHeight="1" x14ac:dyDescent="0.3">
      <c r="D25" s="34"/>
    </row>
    <row r="26" spans="1:12" ht="31.5" customHeight="1" x14ac:dyDescent="0.3">
      <c r="D26" s="34"/>
    </row>
    <row r="27" spans="1:12" ht="31.5" customHeight="1" x14ac:dyDescent="0.3">
      <c r="D27" s="34"/>
    </row>
    <row r="28" spans="1:12" ht="31.5" customHeight="1" x14ac:dyDescent="0.3">
      <c r="D28" s="34"/>
    </row>
    <row r="29" spans="1:12" ht="31.5" customHeight="1" x14ac:dyDescent="0.3">
      <c r="D29" s="34"/>
    </row>
    <row r="30" spans="1:12" ht="31.5" customHeight="1" x14ac:dyDescent="0.3">
      <c r="D30" s="34"/>
    </row>
    <row r="31" spans="1:12" ht="31.5" customHeight="1" x14ac:dyDescent="0.3">
      <c r="D31" s="34"/>
    </row>
    <row r="32" spans="1:12" ht="31.5" customHeight="1" x14ac:dyDescent="0.3">
      <c r="D32" s="34"/>
    </row>
    <row r="33" spans="4:4" ht="31.5" customHeight="1" x14ac:dyDescent="0.3">
      <c r="D33" s="34"/>
    </row>
    <row r="34" spans="4:4" ht="31.5" customHeight="1" x14ac:dyDescent="0.3">
      <c r="D34" s="34"/>
    </row>
    <row r="35" spans="4:4" ht="31.5" customHeight="1" x14ac:dyDescent="0.3">
      <c r="D35" s="34"/>
    </row>
    <row r="36" spans="4:4" ht="31.5" customHeight="1" x14ac:dyDescent="0.3">
      <c r="D36" s="34"/>
    </row>
    <row r="37" spans="4:4" ht="31.5" customHeight="1" x14ac:dyDescent="0.3">
      <c r="D37" s="34"/>
    </row>
    <row r="38" spans="4:4" ht="31.5" customHeight="1" x14ac:dyDescent="0.3">
      <c r="D38" s="34"/>
    </row>
    <row r="39" spans="4:4" ht="31.5" customHeight="1" x14ac:dyDescent="0.3">
      <c r="D39" s="34"/>
    </row>
    <row r="40" spans="4:4" ht="31.5" customHeight="1" x14ac:dyDescent="0.3">
      <c r="D40" s="34"/>
    </row>
    <row r="41" spans="4:4" ht="31.5" customHeight="1" x14ac:dyDescent="0.3">
      <c r="D41" s="34"/>
    </row>
    <row r="42" spans="4:4" ht="31.5" customHeight="1" x14ac:dyDescent="0.3">
      <c r="D42" s="34"/>
    </row>
    <row r="43" spans="4:4" ht="31.5" customHeight="1" x14ac:dyDescent="0.3">
      <c r="D43" s="34"/>
    </row>
    <row r="44" spans="4:4" ht="31.5" customHeight="1" x14ac:dyDescent="0.3">
      <c r="D44" s="34"/>
    </row>
    <row r="45" spans="4:4" ht="31.5" customHeight="1" x14ac:dyDescent="0.3">
      <c r="D45" s="34"/>
    </row>
    <row r="46" spans="4:4" ht="31.5" customHeight="1" x14ac:dyDescent="0.3">
      <c r="D46" s="34"/>
    </row>
    <row r="47" spans="4:4" ht="31.5" customHeight="1" x14ac:dyDescent="0.3">
      <c r="D47" s="34"/>
    </row>
    <row r="48" spans="4:4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5:Q5"/>
    <mergeCell ref="N1:P1"/>
    <mergeCell ref="B12:G12"/>
    <mergeCell ref="B9:F9"/>
    <mergeCell ref="B1:F1"/>
    <mergeCell ref="B5:F5"/>
    <mergeCell ref="H1:L1"/>
    <mergeCell ref="H5:L5"/>
  </mergeCells>
  <phoneticPr fontId="14" type="noConversion"/>
  <conditionalFormatting sqref="A19">
    <cfRule type="cellIs" dxfId="1" priority="1" operator="equal">
      <formula>TRUE</formula>
    </cfRule>
  </conditionalFormatting>
  <conditionalFormatting sqref="L13">
    <cfRule type="cellIs" dxfId="0" priority="2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90DF-95E7-4481-820B-07319A977632}">
  <dimension ref="A1:Q62"/>
  <sheetViews>
    <sheetView topLeftCell="B1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6.554687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80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31</v>
      </c>
      <c r="C3" s="4">
        <f>VLOOKUP($Q$1,'2025 Girls'!A:G,6,0)</f>
        <v>44</v>
      </c>
      <c r="D3" s="4">
        <v>219</v>
      </c>
      <c r="E3" s="4">
        <f>D3-B3</f>
        <v>188</v>
      </c>
      <c r="F3" s="8">
        <f>B3/D3</f>
        <v>0.14155251141552511</v>
      </c>
      <c r="H3" s="4">
        <f>SUMIFS('2025 Girls'!E:E,'2025 Girls'!$A:$A,$Q$1)</f>
        <v>192</v>
      </c>
      <c r="I3" s="4">
        <f>VLOOKUP($Q$1,'2025 Girls'!A:G,7,0)</f>
        <v>143</v>
      </c>
      <c r="J3" s="4">
        <v>139</v>
      </c>
      <c r="K3" s="4">
        <f>J3-H3</f>
        <v>-53</v>
      </c>
      <c r="L3" s="88">
        <f>H3/J3</f>
        <v>1.3812949640287771</v>
      </c>
      <c r="N3" s="21">
        <f>B3+H3</f>
        <v>223</v>
      </c>
      <c r="O3" s="21">
        <f>D3+J3</f>
        <v>358</v>
      </c>
      <c r="P3" s="21">
        <f>O3-N3</f>
        <v>135</v>
      </c>
      <c r="Q3" s="8">
        <f>N3/O3</f>
        <v>0.62290502793296088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18</v>
      </c>
      <c r="C7" s="21">
        <f>VLOOKUP($Q$1,'2025 Adults'!A:G,6,0)</f>
        <v>0</v>
      </c>
      <c r="D7" s="21">
        <v>64</v>
      </c>
      <c r="E7" s="21">
        <f>D7-B7</f>
        <v>46</v>
      </c>
      <c r="F7" s="8">
        <f>B7/D7</f>
        <v>0.28125</v>
      </c>
      <c r="H7" s="4">
        <f>SUMIFS('2025 Adults'!E:E,'2025 Adults'!$A:$A,$Q$1)</f>
        <v>186</v>
      </c>
      <c r="I7" s="21">
        <f>VLOOKUP($Q$1,'2025 Adults'!A:G,7,0)</f>
        <v>0</v>
      </c>
      <c r="J7" s="21">
        <v>154</v>
      </c>
      <c r="K7" s="21">
        <f>J7-H7</f>
        <v>-32</v>
      </c>
      <c r="L7" s="8">
        <f>H7/J7</f>
        <v>1.2077922077922079</v>
      </c>
      <c r="N7" s="21">
        <f>B7+H7</f>
        <v>204</v>
      </c>
      <c r="O7" s="21">
        <f>D7+J7</f>
        <v>218</v>
      </c>
      <c r="P7" s="21">
        <f>O7-N7</f>
        <v>14</v>
      </c>
      <c r="Q7" s="89">
        <f>N7/O7</f>
        <v>0.93577981651376152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3</v>
      </c>
      <c r="C11" s="5">
        <v>8</v>
      </c>
      <c r="D11" s="4">
        <f>C11-B11</f>
        <v>5</v>
      </c>
      <c r="E11" s="88">
        <f>B11/C11</f>
        <v>0.375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2369</v>
      </c>
      <c r="B14" s="60" t="s">
        <v>2370</v>
      </c>
      <c r="C14" s="57" t="s">
        <v>15</v>
      </c>
      <c r="D14" s="49">
        <v>238</v>
      </c>
      <c r="E14" s="49" t="s">
        <v>2636</v>
      </c>
      <c r="F14" s="49">
        <v>76008</v>
      </c>
      <c r="G14" s="49" t="s">
        <v>13</v>
      </c>
      <c r="H14" s="49" t="s">
        <v>80</v>
      </c>
      <c r="I14" s="4">
        <v>355</v>
      </c>
      <c r="J14" s="4">
        <f>IFERROR(VLOOKUP(A14,'GS by School'!A:X,20,0),0)</f>
        <v>0</v>
      </c>
      <c r="K14" s="4">
        <f>I14-J14</f>
        <v>355</v>
      </c>
      <c r="L14" s="8">
        <f>IFERROR(I14/#REF!,0)</f>
        <v>0</v>
      </c>
    </row>
    <row r="15" spans="1:17" ht="31.5" customHeight="1" x14ac:dyDescent="0.3">
      <c r="A15" s="39" t="s">
        <v>1212</v>
      </c>
      <c r="B15" s="60" t="s">
        <v>1207</v>
      </c>
      <c r="C15" s="57" t="s">
        <v>15</v>
      </c>
      <c r="D15" s="49">
        <v>238</v>
      </c>
      <c r="E15" s="49" t="s">
        <v>43</v>
      </c>
      <c r="F15" s="49" t="s">
        <v>2637</v>
      </c>
      <c r="G15" s="49" t="s">
        <v>13</v>
      </c>
      <c r="H15" s="49" t="s">
        <v>80</v>
      </c>
      <c r="I15" s="4">
        <v>237</v>
      </c>
      <c r="J15" s="4">
        <f>IFERROR(VLOOKUP(A15,'GS by School'!A:X,20,0),0)</f>
        <v>0</v>
      </c>
      <c r="K15" s="4">
        <f t="shared" ref="K15:K46" si="0">I15-J15</f>
        <v>237</v>
      </c>
      <c r="L15" s="8">
        <f>IFERROR(I15/#REF!,0)</f>
        <v>0</v>
      </c>
    </row>
    <row r="16" spans="1:17" ht="31.5" customHeight="1" x14ac:dyDescent="0.3">
      <c r="A16" s="39" t="s">
        <v>2063</v>
      </c>
      <c r="B16" s="60" t="s">
        <v>2064</v>
      </c>
      <c r="C16" s="57" t="s">
        <v>15</v>
      </c>
      <c r="D16" s="49">
        <v>238</v>
      </c>
      <c r="E16" s="49" t="s">
        <v>2638</v>
      </c>
      <c r="F16" s="49" t="s">
        <v>2639</v>
      </c>
      <c r="G16" s="49" t="s">
        <v>13</v>
      </c>
      <c r="H16" s="49" t="s">
        <v>80</v>
      </c>
      <c r="I16" s="4">
        <v>236</v>
      </c>
      <c r="J16" s="4">
        <f>IFERROR(VLOOKUP(A16,'GS by School'!A:X,20,0),0)</f>
        <v>0</v>
      </c>
      <c r="K16" s="4">
        <f t="shared" si="0"/>
        <v>236</v>
      </c>
      <c r="L16" s="8">
        <f>IFERROR(I16/#REF!,0)</f>
        <v>0</v>
      </c>
    </row>
    <row r="17" spans="1:12" ht="31.5" customHeight="1" x14ac:dyDescent="0.3">
      <c r="A17" s="39" t="s">
        <v>2640</v>
      </c>
      <c r="B17" s="60" t="s">
        <v>2641</v>
      </c>
      <c r="C17" s="57" t="s">
        <v>15</v>
      </c>
      <c r="D17" s="49">
        <v>238</v>
      </c>
      <c r="E17" s="49" t="s">
        <v>43</v>
      </c>
      <c r="F17" s="49" t="s">
        <v>2642</v>
      </c>
      <c r="G17" s="49" t="s">
        <v>13</v>
      </c>
      <c r="H17" s="49" t="s">
        <v>80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31.5" customHeight="1" x14ac:dyDescent="0.3">
      <c r="A18" s="39" t="s">
        <v>268</v>
      </c>
      <c r="B18" s="60" t="s">
        <v>269</v>
      </c>
      <c r="C18" s="57" t="s">
        <v>15</v>
      </c>
      <c r="D18" s="49">
        <v>238</v>
      </c>
      <c r="E18" s="49" t="s">
        <v>2636</v>
      </c>
      <c r="F18" s="49" t="s">
        <v>2643</v>
      </c>
      <c r="G18" s="49" t="s">
        <v>13</v>
      </c>
      <c r="H18" s="49" t="s">
        <v>80</v>
      </c>
      <c r="I18" s="4">
        <v>247</v>
      </c>
      <c r="J18" s="4">
        <f>IFERROR(VLOOKUP(A18,'GS by School'!A:X,20,0),0)</f>
        <v>0</v>
      </c>
      <c r="K18" s="4">
        <f t="shared" si="0"/>
        <v>247</v>
      </c>
      <c r="L18" s="8">
        <f>IFERROR(I18/#REF!,0)</f>
        <v>0</v>
      </c>
    </row>
    <row r="19" spans="1:12" ht="31.5" customHeight="1" x14ac:dyDescent="0.3">
      <c r="A19" s="39" t="s">
        <v>1983</v>
      </c>
      <c r="B19" s="60" t="s">
        <v>1980</v>
      </c>
      <c r="C19" s="57" t="s">
        <v>15</v>
      </c>
      <c r="D19" s="49">
        <v>238</v>
      </c>
      <c r="E19" s="49" t="s">
        <v>43</v>
      </c>
      <c r="F19" s="49" t="s">
        <v>2637</v>
      </c>
      <c r="G19" s="49" t="s">
        <v>13</v>
      </c>
      <c r="H19" s="49" t="s">
        <v>80</v>
      </c>
      <c r="I19" s="4">
        <v>198</v>
      </c>
      <c r="J19" s="4">
        <f>IFERROR(VLOOKUP(A19,'GS by School'!A:X,20,0),0)</f>
        <v>0</v>
      </c>
      <c r="K19" s="4">
        <f t="shared" si="0"/>
        <v>198</v>
      </c>
      <c r="L19" s="8">
        <f>IFERROR(I19/#REF!,0)</f>
        <v>0</v>
      </c>
    </row>
    <row r="20" spans="1:12" ht="31.5" customHeight="1" x14ac:dyDescent="0.3">
      <c r="A20" s="39" t="s">
        <v>1927</v>
      </c>
      <c r="B20" s="60" t="s">
        <v>1926</v>
      </c>
      <c r="C20" s="57" t="s">
        <v>15</v>
      </c>
      <c r="D20" s="49">
        <v>238</v>
      </c>
      <c r="E20" s="49" t="s">
        <v>43</v>
      </c>
      <c r="F20" s="49" t="s">
        <v>2637</v>
      </c>
      <c r="G20" s="49" t="s">
        <v>13</v>
      </c>
      <c r="H20" s="49" t="s">
        <v>80</v>
      </c>
      <c r="I20" s="4">
        <v>309</v>
      </c>
      <c r="J20" s="4">
        <f>IFERROR(VLOOKUP(A20,'GS by School'!A:X,20,0),0)</f>
        <v>0</v>
      </c>
      <c r="K20" s="4">
        <f t="shared" si="0"/>
        <v>309</v>
      </c>
      <c r="L20" s="8">
        <f>IFERROR(I20/#REF!,0)</f>
        <v>0</v>
      </c>
    </row>
    <row r="21" spans="1:12" ht="31.5" customHeight="1" x14ac:dyDescent="0.3">
      <c r="A21" s="39" t="s">
        <v>1335</v>
      </c>
      <c r="B21" s="60" t="s">
        <v>1336</v>
      </c>
      <c r="C21" s="57" t="s">
        <v>15</v>
      </c>
      <c r="D21" s="49">
        <v>238</v>
      </c>
      <c r="E21" s="49" t="s">
        <v>43</v>
      </c>
      <c r="F21" s="49" t="s">
        <v>2644</v>
      </c>
      <c r="G21" s="49" t="s">
        <v>13</v>
      </c>
      <c r="H21" s="49" t="s">
        <v>80</v>
      </c>
      <c r="I21" s="4">
        <v>115</v>
      </c>
      <c r="J21" s="4">
        <f>IFERROR(VLOOKUP(A21,'GS by School'!A:X,20,0),0)</f>
        <v>0</v>
      </c>
      <c r="K21" s="4">
        <f t="shared" si="0"/>
        <v>115</v>
      </c>
      <c r="L21" s="8">
        <f>IFERROR(I21/#REF!,0)</f>
        <v>0</v>
      </c>
    </row>
    <row r="22" spans="1:12" ht="31.5" customHeight="1" x14ac:dyDescent="0.3">
      <c r="A22" s="39" t="s">
        <v>945</v>
      </c>
      <c r="B22" s="60" t="s">
        <v>946</v>
      </c>
      <c r="C22" s="57" t="s">
        <v>15</v>
      </c>
      <c r="D22" s="49">
        <v>854</v>
      </c>
      <c r="E22" s="49" t="s">
        <v>2645</v>
      </c>
      <c r="F22" s="49" t="s">
        <v>2646</v>
      </c>
      <c r="G22" s="49" t="s">
        <v>2647</v>
      </c>
      <c r="H22" s="49" t="s">
        <v>80</v>
      </c>
      <c r="I22" s="4">
        <v>111</v>
      </c>
      <c r="J22" s="4">
        <f>IFERROR(VLOOKUP(A22,'GS by School'!A:X,20,0),0)</f>
        <v>0</v>
      </c>
      <c r="K22" s="4">
        <f t="shared" si="0"/>
        <v>111</v>
      </c>
      <c r="L22" s="8">
        <f>IFERROR(I22/#REF!,0)</f>
        <v>0</v>
      </c>
    </row>
    <row r="23" spans="1:12" ht="31.5" customHeight="1" x14ac:dyDescent="0.3">
      <c r="A23" s="39" t="s">
        <v>1124</v>
      </c>
      <c r="B23" s="60" t="s">
        <v>1125</v>
      </c>
      <c r="C23" s="57" t="s">
        <v>15</v>
      </c>
      <c r="D23" s="49">
        <v>854</v>
      </c>
      <c r="E23" s="49" t="s">
        <v>2648</v>
      </c>
      <c r="F23" s="49" t="s">
        <v>2649</v>
      </c>
      <c r="G23" s="49" t="s">
        <v>2647</v>
      </c>
      <c r="H23" s="49" t="s">
        <v>80</v>
      </c>
      <c r="I23" s="4">
        <v>0</v>
      </c>
      <c r="J23" s="4">
        <f>IFERROR(VLOOKUP(A23,'GS by School'!A:X,20,0),0)</f>
        <v>0</v>
      </c>
      <c r="K23" s="4">
        <f t="shared" si="0"/>
        <v>0</v>
      </c>
      <c r="L23" s="8">
        <f>IFERROR(I23/#REF!,0)</f>
        <v>0</v>
      </c>
    </row>
    <row r="24" spans="1:12" ht="31.5" customHeight="1" x14ac:dyDescent="0.3">
      <c r="A24" s="39" t="s">
        <v>1126</v>
      </c>
      <c r="B24" s="60" t="s">
        <v>2650</v>
      </c>
      <c r="C24" s="57" t="s">
        <v>15</v>
      </c>
      <c r="D24" s="49">
        <v>854</v>
      </c>
      <c r="E24" s="49" t="s">
        <v>2648</v>
      </c>
      <c r="F24" s="49">
        <v>76449</v>
      </c>
      <c r="G24" s="49" t="s">
        <v>2647</v>
      </c>
      <c r="H24" s="49" t="s">
        <v>80</v>
      </c>
      <c r="I24" s="4">
        <v>160</v>
      </c>
      <c r="J24" s="4">
        <f>IFERROR(VLOOKUP(A24,'GS by School'!A:X,20,0),0)</f>
        <v>0</v>
      </c>
      <c r="K24" s="4">
        <f t="shared" si="0"/>
        <v>160</v>
      </c>
      <c r="L24" s="8">
        <f>IFERROR(I24/#REF!,0)</f>
        <v>0</v>
      </c>
    </row>
    <row r="25" spans="1:12" ht="31.5" customHeight="1" x14ac:dyDescent="0.3">
      <c r="A25" s="4" t="s">
        <v>910</v>
      </c>
      <c r="B25" s="36" t="s">
        <v>909</v>
      </c>
      <c r="C25" s="58" t="s">
        <v>15</v>
      </c>
      <c r="D25" s="58">
        <v>854</v>
      </c>
      <c r="E25" s="58" t="s">
        <v>2651</v>
      </c>
      <c r="F25" s="58" t="s">
        <v>2652</v>
      </c>
      <c r="G25" s="58" t="s">
        <v>2647</v>
      </c>
      <c r="H25" s="58" t="s">
        <v>80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31.5" customHeight="1" x14ac:dyDescent="0.3">
      <c r="A26" s="4" t="s">
        <v>1019</v>
      </c>
      <c r="B26" s="36" t="s">
        <v>1021</v>
      </c>
      <c r="C26" s="58" t="s">
        <v>15</v>
      </c>
      <c r="D26" s="58">
        <v>238</v>
      </c>
      <c r="E26" s="58" t="s">
        <v>43</v>
      </c>
      <c r="F26" s="58" t="s">
        <v>2653</v>
      </c>
      <c r="G26" s="58" t="s">
        <v>13</v>
      </c>
      <c r="H26" s="58" t="s">
        <v>80</v>
      </c>
      <c r="I26" s="4">
        <v>255</v>
      </c>
      <c r="J26" s="4">
        <f>IFERROR(VLOOKUP(A26,'GS by School'!A:X,20,0),0)</f>
        <v>0</v>
      </c>
      <c r="K26" s="4">
        <f t="shared" si="0"/>
        <v>255</v>
      </c>
      <c r="L26" s="8">
        <f>IFERROR(I26/#REF!,0)</f>
        <v>0</v>
      </c>
    </row>
    <row r="27" spans="1:12" ht="31.5" customHeight="1" x14ac:dyDescent="0.3">
      <c r="A27" s="4" t="s">
        <v>1601</v>
      </c>
      <c r="B27" s="36" t="s">
        <v>1602</v>
      </c>
      <c r="C27" s="58" t="s">
        <v>15</v>
      </c>
      <c r="D27" s="58">
        <v>854</v>
      </c>
      <c r="E27" s="58" t="s">
        <v>2651</v>
      </c>
      <c r="F27" s="58" t="s">
        <v>2654</v>
      </c>
      <c r="G27" s="58" t="s">
        <v>2647</v>
      </c>
      <c r="H27" s="58" t="s">
        <v>80</v>
      </c>
      <c r="I27" s="4">
        <v>0</v>
      </c>
      <c r="J27" s="4">
        <f>IFERROR(VLOOKUP(A27,'GS by School'!A:X,20,0),0)</f>
        <v>0</v>
      </c>
      <c r="K27" s="4">
        <f t="shared" si="0"/>
        <v>0</v>
      </c>
      <c r="L27" s="8">
        <f>IFERROR(I27/#REF!,0)</f>
        <v>0</v>
      </c>
    </row>
    <row r="28" spans="1:12" ht="31.5" customHeight="1" x14ac:dyDescent="0.3">
      <c r="A28" s="4" t="s">
        <v>1194</v>
      </c>
      <c r="B28" s="36" t="s">
        <v>2655</v>
      </c>
      <c r="C28" s="58" t="s">
        <v>15</v>
      </c>
      <c r="D28" s="58">
        <v>238</v>
      </c>
      <c r="E28" s="58" t="s">
        <v>43</v>
      </c>
      <c r="F28" s="58" t="s">
        <v>2656</v>
      </c>
      <c r="G28" s="58" t="s">
        <v>13</v>
      </c>
      <c r="H28" s="58" t="s">
        <v>80</v>
      </c>
      <c r="I28" s="4">
        <v>247</v>
      </c>
      <c r="J28" s="4">
        <f>IFERROR(VLOOKUP(A28,'GS by School'!A:X,20,0),0)</f>
        <v>0</v>
      </c>
      <c r="K28" s="4">
        <f t="shared" si="0"/>
        <v>247</v>
      </c>
      <c r="L28" s="8">
        <f>IFERROR(I28/#REF!,0)</f>
        <v>0</v>
      </c>
    </row>
    <row r="29" spans="1:12" ht="31.5" customHeight="1" x14ac:dyDescent="0.3">
      <c r="A29" s="4" t="s">
        <v>596</v>
      </c>
      <c r="B29" s="36" t="s">
        <v>595</v>
      </c>
      <c r="C29" s="58" t="s">
        <v>15</v>
      </c>
      <c r="D29" s="58">
        <v>238</v>
      </c>
      <c r="E29" s="58" t="s">
        <v>2657</v>
      </c>
      <c r="F29" s="58" t="s">
        <v>44</v>
      </c>
      <c r="G29" s="58" t="s">
        <v>13</v>
      </c>
      <c r="H29" s="58" t="s">
        <v>80</v>
      </c>
      <c r="I29" s="4">
        <v>248</v>
      </c>
      <c r="J29" s="4">
        <f>IFERROR(VLOOKUP(A29,'GS by School'!A:X,20,0),0)</f>
        <v>0</v>
      </c>
      <c r="K29" s="4">
        <f t="shared" si="0"/>
        <v>248</v>
      </c>
      <c r="L29" s="8">
        <f>IFERROR(I29/#REF!,0)</f>
        <v>0</v>
      </c>
    </row>
    <row r="30" spans="1:12" ht="31.5" customHeight="1" x14ac:dyDescent="0.3">
      <c r="A30" s="4" t="s">
        <v>888</v>
      </c>
      <c r="B30" s="36" t="s">
        <v>889</v>
      </c>
      <c r="C30" s="58" t="s">
        <v>15</v>
      </c>
      <c r="D30" s="58">
        <v>854</v>
      </c>
      <c r="E30" s="58" t="s">
        <v>2658</v>
      </c>
      <c r="F30" s="58" t="s">
        <v>2659</v>
      </c>
      <c r="G30" s="58" t="s">
        <v>13</v>
      </c>
      <c r="H30" s="58" t="s">
        <v>80</v>
      </c>
      <c r="I30" s="4">
        <v>210</v>
      </c>
      <c r="J30" s="4">
        <f>IFERROR(VLOOKUP(A30,'GS by School'!A:X,20,0),0)</f>
        <v>0</v>
      </c>
      <c r="K30" s="4">
        <f t="shared" si="0"/>
        <v>210</v>
      </c>
      <c r="L30" s="8">
        <f>IFERROR(I30/#REF!,0)</f>
        <v>0</v>
      </c>
    </row>
    <row r="31" spans="1:12" ht="31.5" customHeight="1" x14ac:dyDescent="0.3">
      <c r="A31" s="4" t="s">
        <v>890</v>
      </c>
      <c r="B31" s="36" t="s">
        <v>891</v>
      </c>
      <c r="C31" s="58" t="s">
        <v>15</v>
      </c>
      <c r="D31" s="58">
        <v>854</v>
      </c>
      <c r="E31" s="58" t="s">
        <v>2658</v>
      </c>
      <c r="F31" s="58" t="s">
        <v>2659</v>
      </c>
      <c r="G31" s="58" t="s">
        <v>13</v>
      </c>
      <c r="H31" s="58" t="s">
        <v>80</v>
      </c>
      <c r="I31" s="4">
        <v>162</v>
      </c>
      <c r="J31" s="4">
        <f>IFERROR(VLOOKUP(A31,'GS by School'!A:X,20,0),0)</f>
        <v>0</v>
      </c>
      <c r="K31" s="4">
        <f t="shared" si="0"/>
        <v>162</v>
      </c>
      <c r="L31" s="8">
        <f>IFERROR(I31/#REF!,0)</f>
        <v>0</v>
      </c>
    </row>
    <row r="32" spans="1:12" ht="31.5" customHeight="1" x14ac:dyDescent="0.3">
      <c r="A32" s="4" t="s">
        <v>2660</v>
      </c>
      <c r="B32" s="36" t="s">
        <v>2661</v>
      </c>
      <c r="C32" s="58" t="s">
        <v>15</v>
      </c>
      <c r="D32" s="58">
        <v>854</v>
      </c>
      <c r="E32" s="58" t="s">
        <v>2651</v>
      </c>
      <c r="F32" s="58" t="s">
        <v>2662</v>
      </c>
      <c r="G32" s="58" t="s">
        <v>2647</v>
      </c>
      <c r="H32" s="58" t="s">
        <v>80</v>
      </c>
      <c r="I32" s="4">
        <v>15</v>
      </c>
      <c r="J32" s="4">
        <f>IFERROR(VLOOKUP(A32,'GS by School'!A:X,20,0),0)</f>
        <v>0</v>
      </c>
      <c r="K32" s="4">
        <f t="shared" si="0"/>
        <v>15</v>
      </c>
      <c r="L32" s="8">
        <f>IFERROR(I32/#REF!,0)</f>
        <v>0</v>
      </c>
    </row>
    <row r="33" spans="1:12" ht="31.5" customHeight="1" x14ac:dyDescent="0.3">
      <c r="A33" s="4" t="s">
        <v>2326</v>
      </c>
      <c r="B33" s="36" t="s">
        <v>2663</v>
      </c>
      <c r="C33" s="58" t="s">
        <v>15</v>
      </c>
      <c r="D33" s="58">
        <v>854</v>
      </c>
      <c r="E33" s="58" t="s">
        <v>2651</v>
      </c>
      <c r="F33" s="58" t="s">
        <v>2664</v>
      </c>
      <c r="G33" s="58" t="s">
        <v>2647</v>
      </c>
      <c r="H33" s="58" t="s">
        <v>80</v>
      </c>
      <c r="I33" s="4">
        <v>743</v>
      </c>
      <c r="J33" s="4">
        <f>IFERROR(VLOOKUP(A33,'GS by School'!A:X,20,0),0)</f>
        <v>0</v>
      </c>
      <c r="K33" s="4">
        <f t="shared" si="0"/>
        <v>743</v>
      </c>
      <c r="L33" s="8">
        <f>IFERROR(I33/#REF!,0)</f>
        <v>0</v>
      </c>
    </row>
    <row r="34" spans="1:12" ht="31.5" customHeight="1" x14ac:dyDescent="0.3">
      <c r="A34" s="4" t="s">
        <v>1996</v>
      </c>
      <c r="B34" s="36" t="s">
        <v>1997</v>
      </c>
      <c r="C34" s="58" t="s">
        <v>15</v>
      </c>
      <c r="D34" s="58">
        <v>854</v>
      </c>
      <c r="E34" s="58" t="s">
        <v>2665</v>
      </c>
      <c r="F34" s="58" t="s">
        <v>2666</v>
      </c>
      <c r="G34" s="58" t="s">
        <v>2647</v>
      </c>
      <c r="H34" s="58" t="s">
        <v>80</v>
      </c>
      <c r="I34" s="4">
        <v>37</v>
      </c>
      <c r="J34" s="4">
        <f>IFERROR(VLOOKUP(A34,'GS by School'!A:X,20,0),0)</f>
        <v>0</v>
      </c>
      <c r="K34" s="4">
        <f t="shared" si="0"/>
        <v>37</v>
      </c>
      <c r="L34" s="8">
        <f>IFERROR(I34/#REF!,0)</f>
        <v>0</v>
      </c>
    </row>
    <row r="35" spans="1:12" ht="31.5" customHeight="1" x14ac:dyDescent="0.3">
      <c r="A35" s="4" t="s">
        <v>2320</v>
      </c>
      <c r="B35" s="36" t="s">
        <v>2322</v>
      </c>
      <c r="C35" s="58" t="s">
        <v>15</v>
      </c>
      <c r="D35" s="58">
        <v>238</v>
      </c>
      <c r="E35" s="58" t="s">
        <v>43</v>
      </c>
      <c r="F35" s="58" t="s">
        <v>2667</v>
      </c>
      <c r="G35" s="58" t="s">
        <v>13</v>
      </c>
      <c r="H35" s="58" t="s">
        <v>80</v>
      </c>
      <c r="I35" s="4">
        <v>372</v>
      </c>
      <c r="J35" s="4">
        <f>IFERROR(VLOOKUP(A35,'GS by School'!A:X,20,0),0)</f>
        <v>0</v>
      </c>
      <c r="K35" s="4">
        <f t="shared" si="0"/>
        <v>372</v>
      </c>
      <c r="L35" s="8">
        <f>IFERROR(I35/#REF!,0)</f>
        <v>0</v>
      </c>
    </row>
    <row r="36" spans="1:12" ht="31.5" customHeight="1" x14ac:dyDescent="0.3">
      <c r="A36" s="4" t="s">
        <v>223</v>
      </c>
      <c r="B36" s="36" t="s">
        <v>224</v>
      </c>
      <c r="C36" s="58" t="s">
        <v>15</v>
      </c>
      <c r="D36" s="58">
        <v>238</v>
      </c>
      <c r="E36" s="58" t="s">
        <v>2668</v>
      </c>
      <c r="F36" s="58" t="s">
        <v>2669</v>
      </c>
      <c r="G36" s="58" t="s">
        <v>13</v>
      </c>
      <c r="H36" s="58" t="s">
        <v>80</v>
      </c>
      <c r="I36" s="4">
        <v>155</v>
      </c>
      <c r="J36" s="4">
        <f>IFERROR(VLOOKUP(A36,'GS by School'!A:X,20,0),0)</f>
        <v>0</v>
      </c>
      <c r="K36" s="4">
        <f t="shared" si="0"/>
        <v>155</v>
      </c>
      <c r="L36" s="8">
        <f>IFERROR(I36/#REF!,0)</f>
        <v>0</v>
      </c>
    </row>
    <row r="37" spans="1:12" ht="31.5" customHeight="1" x14ac:dyDescent="0.3">
      <c r="A37" s="4" t="s">
        <v>2314</v>
      </c>
      <c r="B37" s="36" t="s">
        <v>2315</v>
      </c>
      <c r="C37" s="58" t="s">
        <v>15</v>
      </c>
      <c r="D37" s="58">
        <v>854</v>
      </c>
      <c r="E37" s="58" t="s">
        <v>2670</v>
      </c>
      <c r="F37" s="58" t="s">
        <v>2671</v>
      </c>
      <c r="G37" s="58" t="s">
        <v>2647</v>
      </c>
      <c r="H37" s="58" t="s">
        <v>80</v>
      </c>
      <c r="I37" s="4">
        <v>102</v>
      </c>
      <c r="J37" s="4">
        <f>IFERROR(VLOOKUP(A37,'GS by School'!A:X,20,0),0)</f>
        <v>0</v>
      </c>
      <c r="K37" s="4">
        <f t="shared" si="0"/>
        <v>102</v>
      </c>
      <c r="L37" s="8">
        <f>IFERROR(I37/#REF!,0)</f>
        <v>0</v>
      </c>
    </row>
    <row r="38" spans="1:12" ht="31.5" customHeight="1" x14ac:dyDescent="0.3">
      <c r="A38" s="4" t="s">
        <v>2103</v>
      </c>
      <c r="B38" s="36" t="s">
        <v>2104</v>
      </c>
      <c r="C38" s="58" t="s">
        <v>15</v>
      </c>
      <c r="D38" s="58">
        <v>238</v>
      </c>
      <c r="E38" s="58" t="s">
        <v>43</v>
      </c>
      <c r="F38" s="58" t="s">
        <v>2653</v>
      </c>
      <c r="G38" s="58" t="s">
        <v>13</v>
      </c>
      <c r="H38" s="58" t="s">
        <v>80</v>
      </c>
      <c r="I38" s="4">
        <v>215</v>
      </c>
      <c r="J38" s="4">
        <f>IFERROR(VLOOKUP(A38,'GS by School'!A:X,20,0),0)</f>
        <v>0</v>
      </c>
      <c r="K38" s="4">
        <f t="shared" si="0"/>
        <v>215</v>
      </c>
      <c r="L38" s="8">
        <f>IFERROR(I38/#REF!,0)</f>
        <v>0</v>
      </c>
    </row>
    <row r="39" spans="1:12" ht="31.5" customHeight="1" x14ac:dyDescent="0.3">
      <c r="A39" s="4" t="s">
        <v>674</v>
      </c>
      <c r="B39" s="36" t="s">
        <v>675</v>
      </c>
      <c r="C39" s="58" t="s">
        <v>15</v>
      </c>
      <c r="D39" s="58">
        <v>854</v>
      </c>
      <c r="E39" s="58" t="s">
        <v>2672</v>
      </c>
      <c r="F39" s="58" t="s">
        <v>2673</v>
      </c>
      <c r="G39" s="58" t="s">
        <v>2647</v>
      </c>
      <c r="H39" s="58" t="s">
        <v>80</v>
      </c>
      <c r="I39" s="4">
        <v>70</v>
      </c>
      <c r="J39" s="4">
        <f>IFERROR(VLOOKUP(A39,'GS by School'!A:X,20,0),0)</f>
        <v>0</v>
      </c>
      <c r="K39" s="4">
        <f t="shared" si="0"/>
        <v>70</v>
      </c>
      <c r="L39" s="8">
        <f>IFERROR(I39/#REF!,0)</f>
        <v>0</v>
      </c>
    </row>
    <row r="40" spans="1:12" ht="31.5" customHeight="1" x14ac:dyDescent="0.3">
      <c r="A40" s="4" t="s">
        <v>983</v>
      </c>
      <c r="B40" s="36" t="s">
        <v>984</v>
      </c>
      <c r="C40" s="58" t="s">
        <v>15</v>
      </c>
      <c r="D40" s="58">
        <v>238</v>
      </c>
      <c r="E40" s="58" t="s">
        <v>2636</v>
      </c>
      <c r="F40" s="58" t="s">
        <v>2674</v>
      </c>
      <c r="G40" s="58" t="s">
        <v>13</v>
      </c>
      <c r="H40" s="58" t="s">
        <v>80</v>
      </c>
      <c r="I40" s="4">
        <v>253</v>
      </c>
      <c r="J40" s="4">
        <f>IFERROR(VLOOKUP(A40,'GS by School'!A:X,20,0),0)</f>
        <v>0</v>
      </c>
      <c r="K40" s="4">
        <f t="shared" si="0"/>
        <v>253</v>
      </c>
      <c r="L40" s="8">
        <f>IFERROR(I40/#REF!,0)</f>
        <v>0</v>
      </c>
    </row>
    <row r="41" spans="1:12" ht="31.5" customHeight="1" x14ac:dyDescent="0.3">
      <c r="A41" s="4" t="s">
        <v>2381</v>
      </c>
      <c r="B41" s="36" t="s">
        <v>2325</v>
      </c>
      <c r="C41" s="58" t="s">
        <v>15</v>
      </c>
      <c r="D41" s="58">
        <v>854</v>
      </c>
      <c r="E41" s="58" t="s">
        <v>2651</v>
      </c>
      <c r="F41" s="58" t="s">
        <v>2675</v>
      </c>
      <c r="G41" s="58" t="s">
        <v>2647</v>
      </c>
      <c r="H41" s="58" t="s">
        <v>80</v>
      </c>
      <c r="I41" s="4">
        <v>0</v>
      </c>
      <c r="J41" s="4">
        <f>IFERROR(VLOOKUP(A41,'GS by School'!A:X,20,0),0)</f>
        <v>0</v>
      </c>
      <c r="K41" s="4">
        <f t="shared" si="0"/>
        <v>0</v>
      </c>
      <c r="L41" s="8">
        <f>IFERROR(I41/#REF!,0)</f>
        <v>0</v>
      </c>
    </row>
    <row r="42" spans="1:12" ht="31.5" customHeight="1" x14ac:dyDescent="0.3">
      <c r="A42" s="4" t="s">
        <v>631</v>
      </c>
      <c r="B42" s="36" t="s">
        <v>632</v>
      </c>
      <c r="C42" s="58" t="s">
        <v>15</v>
      </c>
      <c r="D42" s="58">
        <v>238</v>
      </c>
      <c r="E42" s="58" t="s">
        <v>2636</v>
      </c>
      <c r="F42" s="58" t="s">
        <v>2676</v>
      </c>
      <c r="G42" s="58" t="s">
        <v>13</v>
      </c>
      <c r="H42" s="58" t="s">
        <v>80</v>
      </c>
      <c r="I42" s="4">
        <v>303</v>
      </c>
      <c r="J42" s="4">
        <f>IFERROR(VLOOKUP(A42,'GS by School'!A:X,20,0),0)</f>
        <v>0</v>
      </c>
      <c r="K42" s="4">
        <f t="shared" si="0"/>
        <v>303</v>
      </c>
      <c r="L42" s="8">
        <f>IFERROR(I42/#REF!,0)</f>
        <v>0</v>
      </c>
    </row>
    <row r="43" spans="1:12" ht="31.5" customHeight="1" x14ac:dyDescent="0.3">
      <c r="A43" s="4" t="s">
        <v>285</v>
      </c>
      <c r="B43" s="36" t="s">
        <v>287</v>
      </c>
      <c r="C43" s="58" t="s">
        <v>15</v>
      </c>
      <c r="D43" s="58">
        <v>238</v>
      </c>
      <c r="E43" s="58" t="s">
        <v>13</v>
      </c>
      <c r="F43" s="58" t="s">
        <v>44</v>
      </c>
      <c r="G43" s="58" t="s">
        <v>13</v>
      </c>
      <c r="H43" s="58" t="s">
        <v>80</v>
      </c>
      <c r="I43" s="4">
        <v>205</v>
      </c>
      <c r="J43" s="4">
        <f>IFERROR(VLOOKUP(A43,'GS by School'!A:X,20,0),0)</f>
        <v>0</v>
      </c>
      <c r="K43" s="4">
        <f t="shared" si="0"/>
        <v>205</v>
      </c>
      <c r="L43" s="8">
        <f>IFERROR(I43/#REF!,0)</f>
        <v>0</v>
      </c>
    </row>
    <row r="44" spans="1:12" ht="31.5" customHeight="1" x14ac:dyDescent="0.3">
      <c r="A44" s="4" t="s">
        <v>2677</v>
      </c>
      <c r="B44" s="36" t="s">
        <v>2678</v>
      </c>
      <c r="C44" s="58" t="s">
        <v>15</v>
      </c>
      <c r="D44" s="58">
        <v>238</v>
      </c>
      <c r="E44" s="58" t="s">
        <v>43</v>
      </c>
      <c r="F44" s="58" t="s">
        <v>2642</v>
      </c>
      <c r="G44" s="58" t="s">
        <v>13</v>
      </c>
      <c r="H44" s="58" t="s">
        <v>80</v>
      </c>
      <c r="I44" s="4">
        <v>0</v>
      </c>
      <c r="J44" s="4">
        <f>IFERROR(VLOOKUP(A44,'GS by School'!A:X,20,0),0)</f>
        <v>0</v>
      </c>
      <c r="K44" s="4">
        <f t="shared" si="0"/>
        <v>0</v>
      </c>
      <c r="L44" s="8">
        <f>IFERROR(I44/#REF!,0)</f>
        <v>0</v>
      </c>
    </row>
    <row r="45" spans="1:12" ht="31.5" customHeight="1" x14ac:dyDescent="0.3">
      <c r="A45" s="4" t="s">
        <v>2679</v>
      </c>
      <c r="B45" s="36" t="s">
        <v>2680</v>
      </c>
      <c r="C45" s="58" t="s">
        <v>15</v>
      </c>
      <c r="D45" s="58">
        <v>238</v>
      </c>
      <c r="E45" s="58" t="s">
        <v>43</v>
      </c>
      <c r="F45" s="58" t="s">
        <v>2642</v>
      </c>
      <c r="G45" s="58" t="s">
        <v>13</v>
      </c>
      <c r="H45" s="58" t="s">
        <v>80</v>
      </c>
      <c r="I45" s="4">
        <v>0</v>
      </c>
      <c r="J45" s="4">
        <f>IFERROR(VLOOKUP(A45,'GS by School'!A:X,20,0),0)</f>
        <v>0</v>
      </c>
      <c r="K45" s="4">
        <f t="shared" si="0"/>
        <v>0</v>
      </c>
      <c r="L45" s="8">
        <f>IFERROR(I45/#REF!,0)</f>
        <v>0</v>
      </c>
    </row>
    <row r="46" spans="1:12" ht="31.5" customHeight="1" x14ac:dyDescent="0.3">
      <c r="A46" s="4" t="s">
        <v>1175</v>
      </c>
      <c r="B46" s="36" t="s">
        <v>1174</v>
      </c>
      <c r="C46" s="58" t="s">
        <v>15</v>
      </c>
      <c r="D46" s="58">
        <v>238</v>
      </c>
      <c r="E46" s="58" t="s">
        <v>43</v>
      </c>
      <c r="F46" s="58" t="s">
        <v>2637</v>
      </c>
      <c r="G46" s="58" t="s">
        <v>13</v>
      </c>
      <c r="H46" s="58" t="s">
        <v>80</v>
      </c>
      <c r="I46" s="4">
        <v>240</v>
      </c>
      <c r="J46" s="4">
        <f>IFERROR(VLOOKUP(A46,'GS by School'!A:X,20,0),0)</f>
        <v>0</v>
      </c>
      <c r="K46" s="4">
        <f t="shared" si="0"/>
        <v>240</v>
      </c>
      <c r="L46" s="8">
        <f>IFERROR(I46/#REF!,0)</f>
        <v>0</v>
      </c>
    </row>
    <row r="47" spans="1:12" ht="31.5" customHeight="1" x14ac:dyDescent="0.3">
      <c r="D47" s="34"/>
    </row>
    <row r="48" spans="1:12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CDAE-B488-46D0-9FB3-130BAE457C46}">
  <dimension ref="A1:Q61"/>
  <sheetViews>
    <sheetView topLeftCell="B1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17.33203125" style="7" customWidth="1"/>
    <col min="3" max="3" width="6.109375" style="7" customWidth="1"/>
    <col min="4" max="4" width="8.88671875" style="7" customWidth="1"/>
    <col min="5" max="5" width="6.88671875" style="7" customWidth="1"/>
    <col min="6" max="6" width="9.109375" style="7" customWidth="1"/>
    <col min="7" max="7" width="8.6640625" style="7" customWidth="1"/>
    <col min="8" max="8" width="7" style="7" customWidth="1"/>
    <col min="9" max="10" width="7.6640625" style="7" customWidth="1"/>
    <col min="11" max="11" width="9.33203125" style="7" customWidth="1"/>
    <col min="12" max="12" width="6.33203125" style="7" customWidth="1"/>
    <col min="13" max="13" width="7.3320312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130</v>
      </c>
    </row>
    <row r="2" spans="1:17" ht="62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2</v>
      </c>
      <c r="C3" s="4">
        <f>VLOOKUP($Q$1,'2025 Girls'!A:G,6,0)</f>
        <v>6</v>
      </c>
      <c r="D3" s="4">
        <v>49</v>
      </c>
      <c r="E3" s="4">
        <f>D3-B3</f>
        <v>47</v>
      </c>
      <c r="F3" s="8">
        <f>B3/D3</f>
        <v>4.0816326530612242E-2</v>
      </c>
      <c r="H3" s="4">
        <f>SUMIFS('2025 Girls'!E:E,'2025 Girls'!$A:$A,$Q$1)</f>
        <v>29</v>
      </c>
      <c r="I3" s="4">
        <f>VLOOKUP($Q$1,'2025 Girls'!A:G,7,0)</f>
        <v>13</v>
      </c>
      <c r="J3" s="4">
        <v>38</v>
      </c>
      <c r="K3" s="4">
        <f>J3-H3</f>
        <v>9</v>
      </c>
      <c r="L3" s="88">
        <f>H3/J3</f>
        <v>0.76315789473684215</v>
      </c>
      <c r="N3" s="21">
        <f>B3+H3</f>
        <v>31</v>
      </c>
      <c r="O3" s="21">
        <f>D3+J3</f>
        <v>87</v>
      </c>
      <c r="P3" s="21">
        <f>O3-N3</f>
        <v>56</v>
      </c>
      <c r="Q3" s="8">
        <f>N3/O3</f>
        <v>0.35632183908045978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</v>
      </c>
      <c r="C7" s="21">
        <f>VLOOKUP($Q$1,'2025 Adults'!A:G,6,0)</f>
        <v>0</v>
      </c>
      <c r="D7" s="21">
        <v>8</v>
      </c>
      <c r="E7" s="4">
        <f>D7-B7</f>
        <v>7</v>
      </c>
      <c r="F7" s="8">
        <f>B7/D7</f>
        <v>0.125</v>
      </c>
      <c r="H7" s="4">
        <f>SUMIFS('2025 Adults'!E:E,'2025 Adults'!$A:$A,$Q$1)</f>
        <v>58</v>
      </c>
      <c r="I7" s="21">
        <f>VLOOKUP($Q$1,'2025 Adults'!A:G,7,0)</f>
        <v>0</v>
      </c>
      <c r="J7" s="21">
        <v>109</v>
      </c>
      <c r="K7" s="4">
        <f>J7-H7</f>
        <v>51</v>
      </c>
      <c r="L7" s="8">
        <f>H7/J7</f>
        <v>0.5321100917431193</v>
      </c>
      <c r="N7" s="21">
        <f>B7+H7</f>
        <v>59</v>
      </c>
      <c r="O7" s="21">
        <f>D7+J7</f>
        <v>117</v>
      </c>
      <c r="P7" s="21">
        <f>O7-N7</f>
        <v>58</v>
      </c>
      <c r="Q7" s="89">
        <f>N7/O7</f>
        <v>0.50427350427350426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4">
        <f>COUNTIF('2025 New Troops'!I:I,Q1)</f>
        <v>0</v>
      </c>
      <c r="D11" s="4">
        <f>C11-B11</f>
        <v>0</v>
      </c>
      <c r="E11" s="88" t="e">
        <f>B11/C11</f>
        <v>#DIV/0!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39" t="s">
        <v>922</v>
      </c>
      <c r="B14" s="60" t="s">
        <v>923</v>
      </c>
      <c r="C14" s="57" t="s">
        <v>15</v>
      </c>
      <c r="D14" s="49">
        <v>522</v>
      </c>
      <c r="E14" s="49" t="s">
        <v>3123</v>
      </c>
      <c r="F14" s="49" t="s">
        <v>3124</v>
      </c>
      <c r="G14" s="49" t="s">
        <v>2457</v>
      </c>
      <c r="H14" s="57" t="s">
        <v>130</v>
      </c>
      <c r="I14" s="4">
        <v>65</v>
      </c>
      <c r="J14" s="4">
        <f>IFERROR(VLOOKUP(A14,'GS by School'!A:X,20,0),0)</f>
        <v>0</v>
      </c>
      <c r="K14" s="4">
        <f t="shared" ref="K14:K25" si="0">I14-J14</f>
        <v>65</v>
      </c>
      <c r="L14" s="8">
        <f>IFERROR(I14/#REF!,0)</f>
        <v>0</v>
      </c>
    </row>
    <row r="15" spans="1:17" ht="25.5" customHeight="1" x14ac:dyDescent="0.3">
      <c r="A15" s="39" t="s">
        <v>1570</v>
      </c>
      <c r="B15" s="60" t="s">
        <v>1571</v>
      </c>
      <c r="C15" s="57" t="s">
        <v>15</v>
      </c>
      <c r="D15" s="49">
        <v>509</v>
      </c>
      <c r="E15" s="49" t="s">
        <v>3125</v>
      </c>
      <c r="F15" s="49" t="s">
        <v>3126</v>
      </c>
      <c r="G15" s="49" t="s">
        <v>2457</v>
      </c>
      <c r="H15" s="57" t="s">
        <v>130</v>
      </c>
      <c r="I15" s="4">
        <v>168</v>
      </c>
      <c r="J15" s="4">
        <f>IFERROR(VLOOKUP(A15,'GS by School'!A:X,20,0),0)</f>
        <v>0</v>
      </c>
      <c r="K15" s="4">
        <f t="shared" si="0"/>
        <v>168</v>
      </c>
      <c r="L15" s="8">
        <f>IFERROR(I15/#REF!,0)</f>
        <v>0</v>
      </c>
    </row>
    <row r="16" spans="1:17" ht="25.5" customHeight="1" x14ac:dyDescent="0.3">
      <c r="A16" s="39" t="s">
        <v>1935</v>
      </c>
      <c r="B16" s="60" t="s">
        <v>1936</v>
      </c>
      <c r="C16" s="57" t="s">
        <v>15</v>
      </c>
      <c r="D16" s="49">
        <v>548</v>
      </c>
      <c r="E16" s="49" t="s">
        <v>3127</v>
      </c>
      <c r="F16" s="49" t="s">
        <v>3128</v>
      </c>
      <c r="G16" s="49" t="s">
        <v>2457</v>
      </c>
      <c r="H16" s="57" t="s">
        <v>130</v>
      </c>
      <c r="I16" s="4">
        <v>193</v>
      </c>
      <c r="J16" s="4">
        <f>IFERROR(VLOOKUP(A16,'GS by School'!A:X,20,0),0)</f>
        <v>0</v>
      </c>
      <c r="K16" s="4">
        <f t="shared" si="0"/>
        <v>193</v>
      </c>
      <c r="L16" s="8">
        <f>IFERROR(I16/#REF!,0)</f>
        <v>0</v>
      </c>
    </row>
    <row r="17" spans="1:12" ht="25.5" customHeight="1" x14ac:dyDescent="0.3">
      <c r="A17" s="39" t="s">
        <v>1101</v>
      </c>
      <c r="B17" s="60" t="s">
        <v>1102</v>
      </c>
      <c r="C17" s="57" t="s">
        <v>15</v>
      </c>
      <c r="D17" s="49">
        <v>509</v>
      </c>
      <c r="E17" s="49" t="s">
        <v>3129</v>
      </c>
      <c r="F17" s="49" t="s">
        <v>3130</v>
      </c>
      <c r="G17" s="49" t="s">
        <v>2457</v>
      </c>
      <c r="H17" s="57" t="s">
        <v>130</v>
      </c>
      <c r="I17" s="4">
        <v>169</v>
      </c>
      <c r="J17" s="4">
        <f>IFERROR(VLOOKUP(A17,'GS by School'!A:X,20,0),0)</f>
        <v>0</v>
      </c>
      <c r="K17" s="4">
        <f t="shared" si="0"/>
        <v>169</v>
      </c>
      <c r="L17" s="8">
        <f>IFERROR(I17/#REF!,0)</f>
        <v>0</v>
      </c>
    </row>
    <row r="18" spans="1:12" ht="25.5" customHeight="1" x14ac:dyDescent="0.3">
      <c r="A18" s="39" t="s">
        <v>1424</v>
      </c>
      <c r="B18" s="60" t="s">
        <v>1425</v>
      </c>
      <c r="C18" s="57" t="s">
        <v>15</v>
      </c>
      <c r="D18" s="49">
        <v>548</v>
      </c>
      <c r="E18" s="49" t="s">
        <v>3131</v>
      </c>
      <c r="F18" s="49" t="s">
        <v>3132</v>
      </c>
      <c r="G18" s="49" t="s">
        <v>2457</v>
      </c>
      <c r="H18" s="57" t="s">
        <v>130</v>
      </c>
      <c r="I18" s="4">
        <v>120</v>
      </c>
      <c r="J18" s="4">
        <f>IFERROR(VLOOKUP(A18,'GS by School'!A:X,20,0),0)</f>
        <v>0</v>
      </c>
      <c r="K18" s="4">
        <f t="shared" si="0"/>
        <v>120</v>
      </c>
      <c r="L18" s="8">
        <f>IFERROR(I18/#REF!,0)</f>
        <v>0</v>
      </c>
    </row>
    <row r="19" spans="1:12" ht="25.5" customHeight="1" x14ac:dyDescent="0.3">
      <c r="A19" s="39" t="s">
        <v>1131</v>
      </c>
      <c r="B19" s="60" t="s">
        <v>1130</v>
      </c>
      <c r="C19" s="57" t="s">
        <v>15</v>
      </c>
      <c r="D19" s="49">
        <v>509</v>
      </c>
      <c r="E19" s="49" t="s">
        <v>3129</v>
      </c>
      <c r="F19" s="49" t="s">
        <v>3133</v>
      </c>
      <c r="G19" s="49" t="s">
        <v>2457</v>
      </c>
      <c r="H19" s="57" t="s">
        <v>130</v>
      </c>
      <c r="I19" s="4">
        <v>148</v>
      </c>
      <c r="J19" s="4">
        <f>IFERROR(VLOOKUP(A19,'GS by School'!A:X,20,0),0)</f>
        <v>0</v>
      </c>
      <c r="K19" s="4">
        <f t="shared" si="0"/>
        <v>148</v>
      </c>
      <c r="L19" s="8">
        <f>IFERROR(I19/#REF!,0)</f>
        <v>0</v>
      </c>
    </row>
    <row r="20" spans="1:12" ht="25.5" customHeight="1" x14ac:dyDescent="0.3">
      <c r="A20" s="39" t="s">
        <v>514</v>
      </c>
      <c r="B20" s="60" t="s">
        <v>515</v>
      </c>
      <c r="C20" s="57" t="s">
        <v>15</v>
      </c>
      <c r="D20" s="49">
        <v>511</v>
      </c>
      <c r="E20" s="49" t="s">
        <v>3134</v>
      </c>
      <c r="F20" s="49" t="s">
        <v>3135</v>
      </c>
      <c r="G20" s="49" t="s">
        <v>2457</v>
      </c>
      <c r="H20" s="57" t="s">
        <v>130</v>
      </c>
      <c r="I20" s="4">
        <v>93</v>
      </c>
      <c r="J20" s="4">
        <f>IFERROR(VLOOKUP(A20,'GS by School'!A:X,20,0),0)</f>
        <v>0</v>
      </c>
      <c r="K20" s="4">
        <f t="shared" si="0"/>
        <v>93</v>
      </c>
      <c r="L20" s="8">
        <f>IFERROR(I20/#REF!,0)</f>
        <v>0</v>
      </c>
    </row>
    <row r="21" spans="1:12" ht="25.5" customHeight="1" x14ac:dyDescent="0.3">
      <c r="A21" s="39" t="s">
        <v>2119</v>
      </c>
      <c r="B21" s="60" t="s">
        <v>2118</v>
      </c>
      <c r="C21" s="57" t="s">
        <v>15</v>
      </c>
      <c r="D21" s="49">
        <v>509</v>
      </c>
      <c r="E21" s="49" t="s">
        <v>3129</v>
      </c>
      <c r="F21" s="49" t="s">
        <v>3133</v>
      </c>
      <c r="G21" s="49" t="s">
        <v>2457</v>
      </c>
      <c r="H21" s="57" t="s">
        <v>130</v>
      </c>
      <c r="I21" s="4">
        <v>183</v>
      </c>
      <c r="J21" s="4">
        <f>IFERROR(VLOOKUP(A21,'GS by School'!A:X,20,0),0)</f>
        <v>0</v>
      </c>
      <c r="K21" s="4">
        <f t="shared" si="0"/>
        <v>183</v>
      </c>
      <c r="L21" s="8">
        <f>IFERROR(I21/#REF!,0)</f>
        <v>0</v>
      </c>
    </row>
    <row r="22" spans="1:12" ht="37.5" customHeight="1" x14ac:dyDescent="0.3">
      <c r="A22" s="39" t="s">
        <v>2274</v>
      </c>
      <c r="B22" s="60" t="s">
        <v>2275</v>
      </c>
      <c r="C22" s="57" t="s">
        <v>15</v>
      </c>
      <c r="D22" s="49">
        <v>509</v>
      </c>
      <c r="E22" s="49" t="s">
        <v>3129</v>
      </c>
      <c r="F22" s="49" t="s">
        <v>3133</v>
      </c>
      <c r="G22" s="49" t="s">
        <v>2457</v>
      </c>
      <c r="H22" s="57" t="s">
        <v>130</v>
      </c>
      <c r="I22" s="4">
        <v>16</v>
      </c>
      <c r="J22" s="4">
        <f>IFERROR(VLOOKUP(A22,'GS by School'!A:X,20,0),0)</f>
        <v>0</v>
      </c>
      <c r="K22" s="4">
        <f t="shared" si="0"/>
        <v>16</v>
      </c>
      <c r="L22" s="8">
        <f>IFERROR(I22/#REF!,0)</f>
        <v>0</v>
      </c>
    </row>
    <row r="23" spans="1:12" ht="25.5" customHeight="1" x14ac:dyDescent="0.3">
      <c r="A23" s="39" t="s">
        <v>676</v>
      </c>
      <c r="B23" s="60" t="s">
        <v>677</v>
      </c>
      <c r="C23" s="57" t="s">
        <v>15</v>
      </c>
      <c r="D23" s="49">
        <v>509</v>
      </c>
      <c r="E23" s="49" t="s">
        <v>3136</v>
      </c>
      <c r="F23" s="49" t="s">
        <v>3137</v>
      </c>
      <c r="G23" s="49" t="s">
        <v>2457</v>
      </c>
      <c r="H23" s="57" t="s">
        <v>130</v>
      </c>
      <c r="I23" s="4">
        <v>134</v>
      </c>
      <c r="J23" s="4">
        <f>IFERROR(VLOOKUP(A23,'GS by School'!A:X,20,0),0)</f>
        <v>0</v>
      </c>
      <c r="K23" s="4">
        <f t="shared" si="0"/>
        <v>134</v>
      </c>
      <c r="L23" s="8">
        <f>IFERROR(I23/#REF!,0)</f>
        <v>0</v>
      </c>
    </row>
    <row r="24" spans="1:12" ht="25.5" customHeight="1" x14ac:dyDescent="0.3">
      <c r="A24" s="39" t="s">
        <v>711</v>
      </c>
      <c r="B24" s="60" t="s">
        <v>712</v>
      </c>
      <c r="C24" s="57" t="s">
        <v>15</v>
      </c>
      <c r="D24" s="49">
        <v>509</v>
      </c>
      <c r="E24" s="49" t="s">
        <v>3129</v>
      </c>
      <c r="F24" s="49" t="s">
        <v>3133</v>
      </c>
      <c r="G24" s="49" t="s">
        <v>2457</v>
      </c>
      <c r="H24" s="57" t="s">
        <v>130</v>
      </c>
      <c r="I24" s="4">
        <v>134</v>
      </c>
      <c r="J24" s="4">
        <f>IFERROR(VLOOKUP(A24,'GS by School'!A:X,20,0),0)</f>
        <v>0</v>
      </c>
      <c r="K24" s="4">
        <f t="shared" si="0"/>
        <v>134</v>
      </c>
      <c r="L24" s="8">
        <f>IFERROR(I24/#REF!,0)</f>
        <v>0</v>
      </c>
    </row>
    <row r="25" spans="1:12" ht="25.5" customHeight="1" x14ac:dyDescent="0.3">
      <c r="A25" s="39" t="s">
        <v>2297</v>
      </c>
      <c r="B25" s="60" t="s">
        <v>2298</v>
      </c>
      <c r="C25" s="57" t="s">
        <v>15</v>
      </c>
      <c r="D25" s="49">
        <v>548</v>
      </c>
      <c r="E25" s="49" t="s">
        <v>3138</v>
      </c>
      <c r="F25" s="49" t="s">
        <v>3139</v>
      </c>
      <c r="G25" s="49" t="s">
        <v>2457</v>
      </c>
      <c r="H25" s="57" t="s">
        <v>130</v>
      </c>
      <c r="I25" s="4">
        <v>98</v>
      </c>
      <c r="J25" s="4">
        <f>IFERROR(VLOOKUP(A25,'GS by School'!A:X,20,0),0)</f>
        <v>0</v>
      </c>
      <c r="K25" s="4">
        <f t="shared" si="0"/>
        <v>98</v>
      </c>
      <c r="L25" s="8">
        <f>IFERROR(I25/#REF!,0)</f>
        <v>0</v>
      </c>
    </row>
    <row r="26" spans="1:12" ht="25.5" customHeight="1" x14ac:dyDescent="0.3">
      <c r="D26" s="34"/>
    </row>
    <row r="27" spans="1:12" ht="25.5" customHeight="1" x14ac:dyDescent="0.3">
      <c r="D27" s="34"/>
    </row>
    <row r="28" spans="1:12" ht="25.5" customHeight="1" x14ac:dyDescent="0.3">
      <c r="D28" s="34"/>
    </row>
    <row r="29" spans="1:12" ht="25.5" customHeight="1" x14ac:dyDescent="0.3">
      <c r="D29" s="34"/>
    </row>
    <row r="30" spans="1:12" ht="25.5" customHeight="1" x14ac:dyDescent="0.3">
      <c r="D30" s="34"/>
    </row>
    <row r="31" spans="1:12" ht="25.5" customHeight="1" x14ac:dyDescent="0.3">
      <c r="D31" s="34"/>
    </row>
    <row r="32" spans="1:12" ht="25.5" customHeight="1" x14ac:dyDescent="0.3">
      <c r="D32" s="34"/>
    </row>
    <row r="33" spans="4:4" ht="25.5" customHeight="1" x14ac:dyDescent="0.3">
      <c r="D33" s="34"/>
    </row>
    <row r="34" spans="4:4" ht="25.5" customHeight="1" x14ac:dyDescent="0.3">
      <c r="D34" s="34"/>
    </row>
    <row r="35" spans="4:4" ht="25.5" customHeight="1" x14ac:dyDescent="0.3">
      <c r="D35" s="34"/>
    </row>
    <row r="36" spans="4:4" ht="25.5" customHeight="1" x14ac:dyDescent="0.3">
      <c r="D36" s="34"/>
    </row>
    <row r="37" spans="4:4" ht="25.5" customHeight="1" x14ac:dyDescent="0.3">
      <c r="D37" s="34"/>
    </row>
    <row r="38" spans="4:4" ht="25.5" customHeight="1" x14ac:dyDescent="0.3">
      <c r="D38" s="34"/>
    </row>
    <row r="39" spans="4:4" ht="25.5" customHeight="1" x14ac:dyDescent="0.3">
      <c r="D39" s="34"/>
    </row>
    <row r="40" spans="4:4" ht="25.5" customHeight="1" x14ac:dyDescent="0.3">
      <c r="D40" s="34"/>
    </row>
    <row r="41" spans="4:4" ht="25.5" customHeight="1" x14ac:dyDescent="0.3">
      <c r="D41" s="34"/>
    </row>
    <row r="42" spans="4:4" ht="25.5" customHeight="1" x14ac:dyDescent="0.3">
      <c r="D42" s="34"/>
    </row>
    <row r="43" spans="4:4" ht="25.5" customHeight="1" x14ac:dyDescent="0.3">
      <c r="D43" s="34"/>
    </row>
    <row r="44" spans="4:4" ht="25.5" customHeight="1" x14ac:dyDescent="0.3">
      <c r="D44" s="34"/>
    </row>
    <row r="45" spans="4:4" ht="25.5" customHeight="1" x14ac:dyDescent="0.3">
      <c r="D45" s="34"/>
    </row>
    <row r="46" spans="4:4" ht="25.5" customHeight="1" x14ac:dyDescent="0.3">
      <c r="D46" s="34"/>
    </row>
    <row r="47" spans="4:4" ht="25.5" customHeight="1" x14ac:dyDescent="0.3">
      <c r="D47" s="34"/>
    </row>
    <row r="48" spans="4:4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9322-76FC-4282-BDCF-F7BBB75154DA}">
  <dimension ref="A1:Q62"/>
  <sheetViews>
    <sheetView topLeftCell="B1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7.33203125" style="7" customWidth="1"/>
    <col min="3" max="3" width="5.8867187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6.664062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77</v>
      </c>
    </row>
    <row r="2" spans="1:17" ht="69.7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10</v>
      </c>
      <c r="C3" s="4">
        <f>VLOOKUP($Q$1,'2025 Girls'!A:G,6,0)</f>
        <v>7</v>
      </c>
      <c r="D3" s="4">
        <v>54</v>
      </c>
      <c r="E3" s="4">
        <f>D3-B3</f>
        <v>44</v>
      </c>
      <c r="F3" s="8">
        <f>B3/D3</f>
        <v>0.18518518518518517</v>
      </c>
      <c r="H3" s="4">
        <f>SUMIFS('2025 Girls'!E:E,'2025 Girls'!$A:$A,$Q$1)</f>
        <v>41</v>
      </c>
      <c r="I3" s="4">
        <f>VLOOKUP($Q$1,'2025 Girls'!A:G,7,0)</f>
        <v>52</v>
      </c>
      <c r="J3" s="4">
        <v>28</v>
      </c>
      <c r="K3" s="4">
        <f>J3-H3</f>
        <v>-13</v>
      </c>
      <c r="L3" s="8">
        <f>H3/J3</f>
        <v>1.4642857142857142</v>
      </c>
      <c r="N3" s="21">
        <f>B3+H3</f>
        <v>51</v>
      </c>
      <c r="O3" s="21">
        <f>D3+J3</f>
        <v>82</v>
      </c>
      <c r="P3" s="21">
        <f>O3-N3</f>
        <v>31</v>
      </c>
      <c r="Q3" s="8">
        <f>N3/O3</f>
        <v>0.62195121951219512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5</v>
      </c>
      <c r="C7" s="21">
        <f>VLOOKUP($Q$1,'2025 Adults'!A:G,6,0)</f>
        <v>0</v>
      </c>
      <c r="D7" s="21">
        <v>14</v>
      </c>
      <c r="E7" s="4">
        <f>D7-B7</f>
        <v>9</v>
      </c>
      <c r="F7" s="8">
        <f>B7/D7</f>
        <v>0.35714285714285715</v>
      </c>
      <c r="H7" s="4">
        <f>SUMIFS('2025 Adults'!E:E,'2025 Adults'!$A:$A,$Q$1)</f>
        <v>72</v>
      </c>
      <c r="I7" s="21">
        <f>VLOOKUP($Q$1,'2025 Adults'!A:G,7,0)</f>
        <v>0</v>
      </c>
      <c r="J7" s="21">
        <v>52</v>
      </c>
      <c r="K7" s="4">
        <f>J7-H7</f>
        <v>-20</v>
      </c>
      <c r="L7" s="8">
        <f>H7/J7</f>
        <v>1.3846153846153846</v>
      </c>
      <c r="N7" s="21">
        <f>B7+H7</f>
        <v>77</v>
      </c>
      <c r="O7" s="21">
        <f>D7+J7</f>
        <v>66</v>
      </c>
      <c r="P7" s="21">
        <f>O7-N7</f>
        <v>-11</v>
      </c>
      <c r="Q7" s="8">
        <f>N7/O7</f>
        <v>1.1666666666666667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81" t="s">
        <v>61</v>
      </c>
      <c r="E10" s="85" t="s">
        <v>3548</v>
      </c>
    </row>
    <row r="11" spans="1:17" ht="18" customHeight="1" x14ac:dyDescent="0.3">
      <c r="B11" s="4">
        <f>COUNTIF('2025 New Troops'!I:I,Q1)</f>
        <v>0</v>
      </c>
      <c r="C11" s="5">
        <v>5</v>
      </c>
      <c r="D11" s="25">
        <f>C11-B11</f>
        <v>5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555</v>
      </c>
      <c r="B14" s="61" t="s">
        <v>556</v>
      </c>
      <c r="C14" s="62" t="s">
        <v>15</v>
      </c>
      <c r="D14" s="63">
        <v>518</v>
      </c>
      <c r="E14" s="62" t="s">
        <v>3140</v>
      </c>
      <c r="F14" s="62" t="s">
        <v>3141</v>
      </c>
      <c r="G14" s="64" t="s">
        <v>2457</v>
      </c>
      <c r="H14" s="64" t="s">
        <v>77</v>
      </c>
      <c r="I14" s="65">
        <v>188</v>
      </c>
      <c r="J14" s="4">
        <f>IFERROR(VLOOKUP(A14,'GS by School'!A:X,20,0),0)</f>
        <v>0</v>
      </c>
      <c r="K14" s="4">
        <f>I14-J14</f>
        <v>188</v>
      </c>
      <c r="L14" s="8">
        <f>IFERROR(I14/#REF!,0)</f>
        <v>0</v>
      </c>
    </row>
    <row r="15" spans="1:17" ht="25.5" customHeight="1" x14ac:dyDescent="0.3">
      <c r="A15" s="39" t="s">
        <v>1055</v>
      </c>
      <c r="B15" s="60" t="s">
        <v>1056</v>
      </c>
      <c r="C15" s="57" t="s">
        <v>15</v>
      </c>
      <c r="D15" s="49">
        <v>513</v>
      </c>
      <c r="E15" s="49" t="s">
        <v>2457</v>
      </c>
      <c r="F15" s="49" t="s">
        <v>3142</v>
      </c>
      <c r="G15" s="49" t="s">
        <v>2457</v>
      </c>
      <c r="H15" s="57" t="s">
        <v>77</v>
      </c>
      <c r="I15" s="4">
        <v>232</v>
      </c>
      <c r="J15" s="4">
        <f>IFERROR(VLOOKUP(A15,'GS by School'!A:X,20,0),0)</f>
        <v>0</v>
      </c>
      <c r="K15" s="4">
        <f t="shared" ref="K15:K34" si="0">I15-J15</f>
        <v>232</v>
      </c>
      <c r="L15" s="8">
        <f>IFERROR(I15/#REF!,0)</f>
        <v>0</v>
      </c>
    </row>
    <row r="16" spans="1:17" ht="25.5" customHeight="1" x14ac:dyDescent="0.3">
      <c r="A16" s="39" t="s">
        <v>480</v>
      </c>
      <c r="B16" s="60" t="s">
        <v>478</v>
      </c>
      <c r="C16" s="57" t="s">
        <v>15</v>
      </c>
      <c r="D16" s="49">
        <v>518</v>
      </c>
      <c r="E16" s="49" t="s">
        <v>3140</v>
      </c>
      <c r="F16" s="49" t="s">
        <v>3143</v>
      </c>
      <c r="G16" s="49" t="s">
        <v>2457</v>
      </c>
      <c r="H16" s="57" t="s">
        <v>77</v>
      </c>
      <c r="I16" s="4">
        <v>209</v>
      </c>
      <c r="J16" s="4">
        <f>IFERROR(VLOOKUP(A16,'GS by School'!A:X,20,0),0)</f>
        <v>0</v>
      </c>
      <c r="K16" s="4">
        <f t="shared" si="0"/>
        <v>209</v>
      </c>
      <c r="L16" s="8">
        <f>IFERROR(I16/#REF!,0)</f>
        <v>0</v>
      </c>
    </row>
    <row r="17" spans="1:12" ht="25.5" customHeight="1" x14ac:dyDescent="0.3">
      <c r="A17" s="39" t="s">
        <v>571</v>
      </c>
      <c r="B17" s="60" t="s">
        <v>572</v>
      </c>
      <c r="C17" s="57" t="s">
        <v>15</v>
      </c>
      <c r="D17" s="49">
        <v>513</v>
      </c>
      <c r="E17" s="49" t="s">
        <v>2457</v>
      </c>
      <c r="F17" s="49" t="s">
        <v>3144</v>
      </c>
      <c r="G17" s="49" t="s">
        <v>2457</v>
      </c>
      <c r="H17" s="57" t="s">
        <v>77</v>
      </c>
      <c r="I17" s="4">
        <v>250</v>
      </c>
      <c r="J17" s="4">
        <f>IFERROR(VLOOKUP(A17,'GS by School'!A:X,20,0),0)</f>
        <v>0</v>
      </c>
      <c r="K17" s="4">
        <f t="shared" si="0"/>
        <v>250</v>
      </c>
      <c r="L17" s="8">
        <f>IFERROR(I17/#REF!,0)</f>
        <v>0</v>
      </c>
    </row>
    <row r="18" spans="1:12" ht="25.5" customHeight="1" x14ac:dyDescent="0.3">
      <c r="A18" s="39" t="s">
        <v>1977</v>
      </c>
      <c r="B18" s="60" t="s">
        <v>1973</v>
      </c>
      <c r="C18" s="57" t="s">
        <v>15</v>
      </c>
      <c r="D18" s="49">
        <v>513</v>
      </c>
      <c r="E18" s="49" t="s">
        <v>3145</v>
      </c>
      <c r="F18" s="49" t="s">
        <v>3146</v>
      </c>
      <c r="G18" s="49" t="s">
        <v>2457</v>
      </c>
      <c r="H18" s="57" t="s">
        <v>77</v>
      </c>
      <c r="I18" s="4">
        <v>199</v>
      </c>
      <c r="J18" s="4">
        <f>IFERROR(VLOOKUP(A18,'GS by School'!A:X,20,0),0)</f>
        <v>0</v>
      </c>
      <c r="K18" s="4">
        <f t="shared" si="0"/>
        <v>199</v>
      </c>
      <c r="L18" s="8">
        <f>IFERROR(I18/#REF!,0)</f>
        <v>0</v>
      </c>
    </row>
    <row r="19" spans="1:12" ht="25.5" customHeight="1" x14ac:dyDescent="0.3">
      <c r="A19" s="39" t="s">
        <v>794</v>
      </c>
      <c r="B19" s="60" t="s">
        <v>795</v>
      </c>
      <c r="C19" s="57" t="s">
        <v>15</v>
      </c>
      <c r="D19" s="49">
        <v>513</v>
      </c>
      <c r="E19" s="49" t="s">
        <v>2457</v>
      </c>
      <c r="F19" s="49" t="s">
        <v>3147</v>
      </c>
      <c r="G19" s="49" t="s">
        <v>2457</v>
      </c>
      <c r="H19" s="57" t="s">
        <v>77</v>
      </c>
      <c r="I19" s="4">
        <v>179</v>
      </c>
      <c r="J19" s="4">
        <f>IFERROR(VLOOKUP(A19,'GS by School'!A:X,20,0),0)</f>
        <v>0</v>
      </c>
      <c r="K19" s="4">
        <f t="shared" si="0"/>
        <v>179</v>
      </c>
      <c r="L19" s="8">
        <f>IFERROR(I19/#REF!,0)</f>
        <v>0</v>
      </c>
    </row>
    <row r="20" spans="1:12" ht="25.5" customHeight="1" x14ac:dyDescent="0.3">
      <c r="A20" s="39" t="s">
        <v>1422</v>
      </c>
      <c r="B20" s="60" t="s">
        <v>1423</v>
      </c>
      <c r="C20" s="57" t="s">
        <v>15</v>
      </c>
      <c r="D20" s="49">
        <v>512</v>
      </c>
      <c r="E20" s="49" t="s">
        <v>3148</v>
      </c>
      <c r="F20" s="49" t="s">
        <v>3149</v>
      </c>
      <c r="G20" s="49" t="s">
        <v>2457</v>
      </c>
      <c r="H20" s="57" t="s">
        <v>77</v>
      </c>
      <c r="I20" s="4">
        <v>94</v>
      </c>
      <c r="J20" s="4">
        <f>IFERROR(VLOOKUP(A20,'GS by School'!A:X,20,0),0)</f>
        <v>0</v>
      </c>
      <c r="K20" s="4">
        <f t="shared" si="0"/>
        <v>94</v>
      </c>
      <c r="L20" s="8">
        <f>IFERROR(I20/#REF!,0)</f>
        <v>0</v>
      </c>
    </row>
    <row r="21" spans="1:12" ht="28.5" customHeight="1" x14ac:dyDescent="0.3">
      <c r="A21" s="39" t="s">
        <v>3150</v>
      </c>
      <c r="B21" s="60" t="s">
        <v>3151</v>
      </c>
      <c r="C21" s="57" t="s">
        <v>15</v>
      </c>
      <c r="D21" s="49">
        <v>518</v>
      </c>
      <c r="E21" s="49" t="s">
        <v>3140</v>
      </c>
      <c r="F21" s="49" t="s">
        <v>3152</v>
      </c>
      <c r="G21" s="49" t="s">
        <v>2457</v>
      </c>
      <c r="H21" s="57" t="s">
        <v>77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33.75" customHeight="1" x14ac:dyDescent="0.3">
      <c r="A22" s="39" t="s">
        <v>3153</v>
      </c>
      <c r="B22" s="60" t="s">
        <v>3154</v>
      </c>
      <c r="C22" s="57" t="s">
        <v>15</v>
      </c>
      <c r="D22" s="49">
        <v>518</v>
      </c>
      <c r="E22" s="49" t="s">
        <v>3155</v>
      </c>
      <c r="F22" s="49" t="s">
        <v>3152</v>
      </c>
      <c r="G22" s="49" t="s">
        <v>2457</v>
      </c>
      <c r="H22" s="57" t="s">
        <v>77</v>
      </c>
      <c r="I22" s="4">
        <v>166</v>
      </c>
      <c r="J22" s="4">
        <f>IFERROR(VLOOKUP(A22,'GS by School'!A:X,20,0),0)</f>
        <v>0</v>
      </c>
      <c r="K22" s="4">
        <f t="shared" si="0"/>
        <v>166</v>
      </c>
      <c r="L22" s="8">
        <f>IFERROR(I22/#REF!,0)</f>
        <v>0</v>
      </c>
    </row>
    <row r="23" spans="1:12" ht="25.5" customHeight="1" x14ac:dyDescent="0.3">
      <c r="A23" s="39" t="s">
        <v>1181</v>
      </c>
      <c r="B23" s="60" t="s">
        <v>1182</v>
      </c>
      <c r="C23" s="57" t="s">
        <v>15</v>
      </c>
      <c r="D23" s="49">
        <v>513</v>
      </c>
      <c r="E23" s="49" t="s">
        <v>2457</v>
      </c>
      <c r="F23" s="49" t="s">
        <v>3156</v>
      </c>
      <c r="G23" s="49" t="s">
        <v>2457</v>
      </c>
      <c r="H23" s="57" t="s">
        <v>77</v>
      </c>
      <c r="I23" s="4">
        <v>152</v>
      </c>
      <c r="J23" s="4">
        <f>IFERROR(VLOOKUP(A23,'GS by School'!A:X,20,0),0)</f>
        <v>0</v>
      </c>
      <c r="K23" s="4">
        <f t="shared" si="0"/>
        <v>152</v>
      </c>
      <c r="L23" s="8">
        <f>IFERROR(I23/#REF!,0)</f>
        <v>0</v>
      </c>
    </row>
    <row r="24" spans="1:12" ht="25.5" customHeight="1" x14ac:dyDescent="0.3">
      <c r="A24" s="39" t="s">
        <v>528</v>
      </c>
      <c r="B24" s="60" t="s">
        <v>527</v>
      </c>
      <c r="C24" s="57" t="s">
        <v>15</v>
      </c>
      <c r="D24" s="49">
        <v>513</v>
      </c>
      <c r="E24" s="49" t="s">
        <v>2457</v>
      </c>
      <c r="F24" s="49" t="s">
        <v>3157</v>
      </c>
      <c r="G24" s="49" t="s">
        <v>2457</v>
      </c>
      <c r="H24" s="57" t="s">
        <v>77</v>
      </c>
      <c r="I24" s="4">
        <v>154</v>
      </c>
      <c r="J24" s="4">
        <f>IFERROR(VLOOKUP(A24,'GS by School'!A:X,20,0),0)</f>
        <v>0</v>
      </c>
      <c r="K24" s="4">
        <f t="shared" si="0"/>
        <v>154</v>
      </c>
      <c r="L24" s="8">
        <f>IFERROR(I24/#REF!,0)</f>
        <v>0</v>
      </c>
    </row>
    <row r="25" spans="1:12" ht="25.5" customHeight="1" x14ac:dyDescent="0.3">
      <c r="A25" s="39" t="s">
        <v>607</v>
      </c>
      <c r="B25" s="60" t="s">
        <v>608</v>
      </c>
      <c r="C25" s="57" t="s">
        <v>15</v>
      </c>
      <c r="D25" s="49">
        <v>512</v>
      </c>
      <c r="E25" s="49" t="s">
        <v>3158</v>
      </c>
      <c r="F25" s="49" t="s">
        <v>3159</v>
      </c>
      <c r="G25" s="49" t="s">
        <v>2457</v>
      </c>
      <c r="H25" s="57" t="s">
        <v>77</v>
      </c>
      <c r="I25" s="4">
        <v>119</v>
      </c>
      <c r="J25" s="4">
        <f>IFERROR(VLOOKUP(A25,'GS by School'!A:X,20,0),0)</f>
        <v>0</v>
      </c>
      <c r="K25" s="4">
        <f t="shared" si="0"/>
        <v>119</v>
      </c>
      <c r="L25" s="8">
        <f>IFERROR(I25/#REF!,0)</f>
        <v>0</v>
      </c>
    </row>
    <row r="26" spans="1:12" ht="25.5" customHeight="1" x14ac:dyDescent="0.3">
      <c r="A26" s="39" t="s">
        <v>271</v>
      </c>
      <c r="B26" s="60" t="s">
        <v>272</v>
      </c>
      <c r="C26" s="57" t="s">
        <v>15</v>
      </c>
      <c r="D26" s="49">
        <v>518</v>
      </c>
      <c r="E26" s="49" t="s">
        <v>3140</v>
      </c>
      <c r="F26" s="49" t="s">
        <v>3160</v>
      </c>
      <c r="G26" s="49" t="s">
        <v>2457</v>
      </c>
      <c r="H26" s="57" t="s">
        <v>77</v>
      </c>
      <c r="I26" s="4">
        <v>231</v>
      </c>
      <c r="J26" s="4">
        <f>IFERROR(VLOOKUP(A26,'GS by School'!A:X,20,0),0)</f>
        <v>0</v>
      </c>
      <c r="K26" s="4">
        <f t="shared" si="0"/>
        <v>231</v>
      </c>
      <c r="L26" s="8">
        <f>IFERROR(I26/#REF!,0)</f>
        <v>0</v>
      </c>
    </row>
    <row r="27" spans="1:12" ht="25.5" customHeight="1" x14ac:dyDescent="0.3">
      <c r="A27" s="4" t="s">
        <v>2191</v>
      </c>
      <c r="B27" s="36" t="s">
        <v>3161</v>
      </c>
      <c r="C27" s="58" t="s">
        <v>15</v>
      </c>
      <c r="D27" s="58">
        <v>513</v>
      </c>
      <c r="E27" s="58" t="s">
        <v>3145</v>
      </c>
      <c r="F27" s="58" t="s">
        <v>3162</v>
      </c>
      <c r="G27" s="58" t="s">
        <v>2457</v>
      </c>
      <c r="H27" s="58" t="s">
        <v>77</v>
      </c>
      <c r="I27" s="4">
        <v>313</v>
      </c>
      <c r="J27" s="4">
        <f>IFERROR(VLOOKUP(A27,'GS by School'!A:X,20,0),0)</f>
        <v>0</v>
      </c>
      <c r="K27" s="4">
        <f t="shared" si="0"/>
        <v>313</v>
      </c>
      <c r="L27" s="8">
        <f>IFERROR(I27/#REF!,0)</f>
        <v>0</v>
      </c>
    </row>
    <row r="28" spans="1:12" ht="25.5" customHeight="1" x14ac:dyDescent="0.3">
      <c r="A28" s="4" t="s">
        <v>732</v>
      </c>
      <c r="B28" s="36" t="s">
        <v>733</v>
      </c>
      <c r="C28" s="58" t="s">
        <v>15</v>
      </c>
      <c r="D28" s="58">
        <v>512</v>
      </c>
      <c r="E28" s="58" t="s">
        <v>3163</v>
      </c>
      <c r="F28" s="58" t="s">
        <v>3164</v>
      </c>
      <c r="G28" s="58" t="s">
        <v>2457</v>
      </c>
      <c r="H28" s="58" t="s">
        <v>77</v>
      </c>
      <c r="I28" s="4">
        <v>223</v>
      </c>
      <c r="J28" s="4">
        <f>IFERROR(VLOOKUP(A28,'GS by School'!A:X,20,0),0)</f>
        <v>0</v>
      </c>
      <c r="K28" s="4">
        <f t="shared" si="0"/>
        <v>223</v>
      </c>
      <c r="L28" s="8">
        <f>IFERROR(I28/#REF!,0)</f>
        <v>0</v>
      </c>
    </row>
    <row r="29" spans="1:12" ht="32.25" customHeight="1" x14ac:dyDescent="0.3">
      <c r="A29" s="4" t="s">
        <v>2379</v>
      </c>
      <c r="B29" s="36" t="s">
        <v>2380</v>
      </c>
      <c r="C29" s="58" t="s">
        <v>15</v>
      </c>
      <c r="D29" s="58">
        <v>513</v>
      </c>
      <c r="E29" s="58" t="s">
        <v>3145</v>
      </c>
      <c r="F29" s="58">
        <v>79015</v>
      </c>
      <c r="G29" s="58" t="s">
        <v>2457</v>
      </c>
      <c r="H29" s="58" t="s">
        <v>77</v>
      </c>
      <c r="I29" s="4">
        <v>0</v>
      </c>
      <c r="J29" s="4">
        <f>IFERROR(VLOOKUP(A29,'GS by School'!A:X,20,0),0)</f>
        <v>0</v>
      </c>
      <c r="K29" s="4">
        <f t="shared" si="0"/>
        <v>0</v>
      </c>
      <c r="L29" s="8">
        <f>IFERROR(I29/#REF!,0)</f>
        <v>0</v>
      </c>
    </row>
    <row r="30" spans="1:12" ht="25.5" customHeight="1" x14ac:dyDescent="0.3">
      <c r="A30" s="4" t="s">
        <v>645</v>
      </c>
      <c r="B30" s="36" t="s">
        <v>646</v>
      </c>
      <c r="C30" s="58" t="s">
        <v>15</v>
      </c>
      <c r="D30" s="58">
        <v>513</v>
      </c>
      <c r="E30" s="58" t="s">
        <v>2457</v>
      </c>
      <c r="F30" s="58" t="s">
        <v>3165</v>
      </c>
      <c r="G30" s="58" t="s">
        <v>2457</v>
      </c>
      <c r="H30" s="58" t="s">
        <v>77</v>
      </c>
      <c r="I30" s="4">
        <v>152</v>
      </c>
      <c r="J30" s="4">
        <f>IFERROR(VLOOKUP(A30,'GS by School'!A:X,20,0),0)</f>
        <v>0</v>
      </c>
      <c r="K30" s="4">
        <f t="shared" si="0"/>
        <v>152</v>
      </c>
      <c r="L30" s="8">
        <f>IFERROR(I30/#REF!,0)</f>
        <v>0</v>
      </c>
    </row>
    <row r="31" spans="1:12" ht="37.5" customHeight="1" x14ac:dyDescent="0.3">
      <c r="A31" s="4" t="s">
        <v>3166</v>
      </c>
      <c r="B31" s="36" t="s">
        <v>3167</v>
      </c>
      <c r="C31" s="58" t="s">
        <v>15</v>
      </c>
      <c r="D31" s="58">
        <v>518</v>
      </c>
      <c r="E31" s="58" t="s">
        <v>3140</v>
      </c>
      <c r="F31" s="58" t="s">
        <v>3168</v>
      </c>
      <c r="G31" s="58" t="s">
        <v>2457</v>
      </c>
      <c r="H31" s="58" t="s">
        <v>77</v>
      </c>
      <c r="I31" s="4">
        <v>0</v>
      </c>
      <c r="J31" s="4">
        <f>IFERROR(VLOOKUP(A31,'GS by School'!A:X,20,0),0)</f>
        <v>0</v>
      </c>
      <c r="K31" s="4">
        <f t="shared" si="0"/>
        <v>0</v>
      </c>
      <c r="L31" s="8">
        <f>IFERROR(I31/#REF!,0)</f>
        <v>0</v>
      </c>
    </row>
    <row r="32" spans="1:12" ht="25.5" customHeight="1" x14ac:dyDescent="0.3">
      <c r="A32" s="4" t="s">
        <v>249</v>
      </c>
      <c r="B32" s="36" t="s">
        <v>250</v>
      </c>
      <c r="C32" s="58" t="s">
        <v>15</v>
      </c>
      <c r="D32" s="58">
        <v>518</v>
      </c>
      <c r="E32" s="58" t="s">
        <v>3140</v>
      </c>
      <c r="F32" s="58" t="s">
        <v>3168</v>
      </c>
      <c r="G32" s="58" t="s">
        <v>2457</v>
      </c>
      <c r="H32" s="58" t="s">
        <v>77</v>
      </c>
      <c r="I32" s="4">
        <v>0</v>
      </c>
      <c r="J32" s="4">
        <f>IFERROR(VLOOKUP(A32,'GS by School'!A:X,20,0),0)</f>
        <v>0</v>
      </c>
      <c r="K32" s="4">
        <f t="shared" si="0"/>
        <v>0</v>
      </c>
      <c r="L32" s="8">
        <f>IFERROR(I32/#REF!,0)</f>
        <v>0</v>
      </c>
    </row>
    <row r="33" spans="1:12" ht="25.5" customHeight="1" x14ac:dyDescent="0.3">
      <c r="A33" s="4" t="s">
        <v>340</v>
      </c>
      <c r="B33" s="36" t="s">
        <v>341</v>
      </c>
      <c r="C33" s="58" t="s">
        <v>15</v>
      </c>
      <c r="D33" s="58">
        <v>518</v>
      </c>
      <c r="E33" s="58" t="s">
        <v>3140</v>
      </c>
      <c r="F33" s="58" t="s">
        <v>3152</v>
      </c>
      <c r="G33" s="58" t="s">
        <v>2457</v>
      </c>
      <c r="H33" s="58" t="s">
        <v>77</v>
      </c>
      <c r="I33" s="4">
        <v>67</v>
      </c>
      <c r="J33" s="4">
        <f>IFERROR(VLOOKUP(A33,'GS by School'!A:X,20,0),0)</f>
        <v>0</v>
      </c>
      <c r="K33" s="4">
        <f t="shared" si="0"/>
        <v>67</v>
      </c>
      <c r="L33" s="8">
        <f>IFERROR(I33/#REF!,0)</f>
        <v>0</v>
      </c>
    </row>
    <row r="34" spans="1:12" ht="25.5" customHeight="1" x14ac:dyDescent="0.3">
      <c r="A34" s="4" t="s">
        <v>1757</v>
      </c>
      <c r="B34" s="36" t="s">
        <v>1758</v>
      </c>
      <c r="C34" s="58" t="s">
        <v>15</v>
      </c>
      <c r="D34" s="58">
        <v>518</v>
      </c>
      <c r="E34" s="58" t="s">
        <v>3140</v>
      </c>
      <c r="F34" s="58" t="s">
        <v>3169</v>
      </c>
      <c r="G34" s="58" t="s">
        <v>2457</v>
      </c>
      <c r="H34" s="58" t="s">
        <v>77</v>
      </c>
      <c r="I34" s="4">
        <v>174</v>
      </c>
      <c r="J34" s="4">
        <f>IFERROR(VLOOKUP(A34,'GS by School'!A:X,20,0),0)</f>
        <v>0</v>
      </c>
      <c r="K34" s="4">
        <f t="shared" si="0"/>
        <v>174</v>
      </c>
      <c r="L34" s="8">
        <f>IFERROR(I34/#REF!,0)</f>
        <v>0</v>
      </c>
    </row>
    <row r="35" spans="1:12" ht="25.5" customHeight="1" x14ac:dyDescent="0.3">
      <c r="D35" s="34"/>
    </row>
    <row r="36" spans="1:12" ht="25.5" customHeight="1" x14ac:dyDescent="0.3">
      <c r="D36" s="34"/>
    </row>
    <row r="37" spans="1:12" ht="25.5" customHeight="1" x14ac:dyDescent="0.3">
      <c r="D37" s="34"/>
    </row>
    <row r="38" spans="1:12" ht="25.5" customHeight="1" x14ac:dyDescent="0.3">
      <c r="D38" s="34"/>
    </row>
    <row r="39" spans="1:12" ht="25.5" customHeight="1" x14ac:dyDescent="0.3">
      <c r="D39" s="34"/>
    </row>
    <row r="40" spans="1:12" ht="25.5" customHeight="1" x14ac:dyDescent="0.3">
      <c r="D40" s="34"/>
    </row>
    <row r="41" spans="1:12" ht="25.5" customHeight="1" x14ac:dyDescent="0.3">
      <c r="D41" s="34"/>
    </row>
    <row r="42" spans="1:12" ht="25.5" customHeight="1" x14ac:dyDescent="0.3">
      <c r="D42" s="34"/>
    </row>
    <row r="43" spans="1:12" ht="25.5" customHeight="1" x14ac:dyDescent="0.3">
      <c r="D43" s="34"/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356D-2657-4461-8F8F-5C226BD2EA2A}">
  <dimension ref="A1:Q62"/>
  <sheetViews>
    <sheetView topLeftCell="B6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8.6640625" style="7" customWidth="1"/>
    <col min="3" max="4" width="7.4414062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6.3320312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140</v>
      </c>
    </row>
    <row r="2" spans="1:17" ht="63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0</v>
      </c>
      <c r="C3" s="4">
        <f>VLOOKUP($Q$1,'2025 Girls'!A:G,6,0)</f>
        <v>0</v>
      </c>
      <c r="D3" s="4">
        <v>3</v>
      </c>
      <c r="E3" s="4">
        <f>D3-B3</f>
        <v>3</v>
      </c>
      <c r="F3" s="8">
        <f>B3/D3</f>
        <v>0</v>
      </c>
      <c r="H3" s="4">
        <f>SUMIFS('2025 Girls'!E:E,'2025 Girls'!$A:$A,$Q$1)</f>
        <v>2</v>
      </c>
      <c r="I3" s="4">
        <f>VLOOKUP($Q$1,'2025 Girls'!A:G,7,0)</f>
        <v>4</v>
      </c>
      <c r="J3" s="4">
        <v>46</v>
      </c>
      <c r="K3" s="4">
        <f>J3-H3</f>
        <v>44</v>
      </c>
      <c r="L3" s="8">
        <f>H3/J3</f>
        <v>4.3478260869565216E-2</v>
      </c>
      <c r="N3" s="21">
        <f>B3+H3</f>
        <v>2</v>
      </c>
      <c r="O3" s="21">
        <f>D3+J3</f>
        <v>49</v>
      </c>
      <c r="P3" s="21">
        <f>O3-N3</f>
        <v>47</v>
      </c>
      <c r="Q3" s="8">
        <f>N3/O3</f>
        <v>4.0816326530612242E-2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0</v>
      </c>
      <c r="C7" s="21">
        <f>VLOOKUP($Q$1,'2025 Adults'!A:G,6,0)</f>
        <v>0</v>
      </c>
      <c r="D7" s="21">
        <v>3</v>
      </c>
      <c r="E7" s="4">
        <f>D7-B7</f>
        <v>3</v>
      </c>
      <c r="F7" s="8">
        <f>B7/D7</f>
        <v>0</v>
      </c>
      <c r="H7" s="4">
        <f>SUMIFS('2025 Adults'!E:E,'2025 Adults'!$A:$A,$Q$1)</f>
        <v>10</v>
      </c>
      <c r="I7" s="21">
        <f>VLOOKUP($Q$1,'2025 Adults'!A:G,7,0)</f>
        <v>0</v>
      </c>
      <c r="J7" s="21">
        <v>53</v>
      </c>
      <c r="K7" s="4">
        <f>J7-H7</f>
        <v>43</v>
      </c>
      <c r="L7" s="8">
        <f>H7/J7</f>
        <v>0.18867924528301888</v>
      </c>
      <c r="N7" s="21">
        <f>B7+H7</f>
        <v>10</v>
      </c>
      <c r="O7" s="21">
        <f>D7+J7</f>
        <v>56</v>
      </c>
      <c r="P7" s="21">
        <f>O7-N7</f>
        <v>46</v>
      </c>
      <c r="Q7" s="8">
        <f>N7/O7</f>
        <v>0.17857142857142858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61.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2</v>
      </c>
      <c r="D11" s="25">
        <f>C11-B11</f>
        <v>2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421</v>
      </c>
      <c r="B14" s="61" t="s">
        <v>422</v>
      </c>
      <c r="C14" s="62" t="s">
        <v>15</v>
      </c>
      <c r="D14" s="63">
        <v>516</v>
      </c>
      <c r="E14" s="62" t="s">
        <v>3170</v>
      </c>
      <c r="F14" s="62" t="s">
        <v>3171</v>
      </c>
      <c r="G14" s="64" t="s">
        <v>2457</v>
      </c>
      <c r="H14" s="64" t="s">
        <v>140</v>
      </c>
      <c r="I14" s="65">
        <v>56</v>
      </c>
      <c r="J14" s="4">
        <f>IFERROR(VLOOKUP(A14,'GS by School'!A:X,20,0),0)</f>
        <v>0</v>
      </c>
      <c r="K14" s="4">
        <f>I14-J14</f>
        <v>56</v>
      </c>
      <c r="L14" s="40">
        <f>IFERROR(I14/#REF!,0)</f>
        <v>0</v>
      </c>
    </row>
    <row r="15" spans="1:17" ht="25.5" customHeight="1" x14ac:dyDescent="0.3">
      <c r="A15" s="39" t="s">
        <v>1902</v>
      </c>
      <c r="B15" s="60" t="s">
        <v>1903</v>
      </c>
      <c r="C15" s="57" t="s">
        <v>15</v>
      </c>
      <c r="D15" s="49">
        <v>510</v>
      </c>
      <c r="E15" s="49" t="s">
        <v>3172</v>
      </c>
      <c r="F15" s="49" t="s">
        <v>3173</v>
      </c>
      <c r="G15" s="49" t="s">
        <v>2457</v>
      </c>
      <c r="H15" s="57" t="s">
        <v>140</v>
      </c>
      <c r="I15" s="4">
        <v>90</v>
      </c>
      <c r="J15" s="4">
        <f>IFERROR(VLOOKUP(A15,'GS by School'!A:X,20,0),0)</f>
        <v>0</v>
      </c>
      <c r="K15" s="4">
        <f t="shared" ref="K15:K31" si="0">I15-J15</f>
        <v>90</v>
      </c>
      <c r="L15" s="8">
        <f>IFERROR(I15/#REF!,0)</f>
        <v>0</v>
      </c>
    </row>
    <row r="16" spans="1:17" ht="25.5" customHeight="1" x14ac:dyDescent="0.3">
      <c r="A16" s="39" t="s">
        <v>1904</v>
      </c>
      <c r="B16" s="60" t="s">
        <v>1905</v>
      </c>
      <c r="C16" s="57" t="s">
        <v>15</v>
      </c>
      <c r="D16" s="49">
        <v>510</v>
      </c>
      <c r="E16" s="49" t="s">
        <v>3172</v>
      </c>
      <c r="F16" s="49" t="s">
        <v>3173</v>
      </c>
      <c r="G16" s="49" t="s">
        <v>2457</v>
      </c>
      <c r="H16" s="57" t="s">
        <v>140</v>
      </c>
      <c r="I16" s="4">
        <v>54</v>
      </c>
      <c r="J16" s="4">
        <f>IFERROR(VLOOKUP(A16,'GS by School'!A:X,20,0),0)</f>
        <v>0</v>
      </c>
      <c r="K16" s="4">
        <f t="shared" si="0"/>
        <v>54</v>
      </c>
      <c r="L16" s="8">
        <f>IFERROR(I16/#REF!,0)</f>
        <v>0</v>
      </c>
    </row>
    <row r="17" spans="1:12" ht="25.5" customHeight="1" x14ac:dyDescent="0.3">
      <c r="A17" s="39" t="s">
        <v>1846</v>
      </c>
      <c r="B17" s="60" t="s">
        <v>1847</v>
      </c>
      <c r="C17" s="57" t="s">
        <v>15</v>
      </c>
      <c r="D17" s="49">
        <v>516</v>
      </c>
      <c r="E17" s="49" t="s">
        <v>3174</v>
      </c>
      <c r="F17" s="49" t="s">
        <v>3175</v>
      </c>
      <c r="G17" s="49" t="s">
        <v>2457</v>
      </c>
      <c r="H17" s="57" t="s">
        <v>140</v>
      </c>
      <c r="I17" s="4">
        <v>227</v>
      </c>
      <c r="J17" s="4">
        <f>IFERROR(VLOOKUP(A17,'GS by School'!A:X,20,0),0)</f>
        <v>0</v>
      </c>
      <c r="K17" s="4">
        <f t="shared" si="0"/>
        <v>227</v>
      </c>
      <c r="L17" s="8">
        <f>IFERROR(I17/#REF!,0)</f>
        <v>0</v>
      </c>
    </row>
    <row r="18" spans="1:12" ht="25.5" customHeight="1" x14ac:dyDescent="0.3">
      <c r="A18" s="39" t="s">
        <v>809</v>
      </c>
      <c r="B18" s="60" t="s">
        <v>810</v>
      </c>
      <c r="C18" s="57" t="s">
        <v>15</v>
      </c>
      <c r="D18" s="49">
        <v>516</v>
      </c>
      <c r="E18" s="49" t="s">
        <v>3176</v>
      </c>
      <c r="F18" s="49" t="s">
        <v>3177</v>
      </c>
      <c r="G18" s="49" t="s">
        <v>2457</v>
      </c>
      <c r="H18" s="57" t="s">
        <v>140</v>
      </c>
      <c r="I18" s="4">
        <v>77</v>
      </c>
      <c r="J18" s="4">
        <f>IFERROR(VLOOKUP(A18,'GS by School'!A:X,20,0),0)</f>
        <v>0</v>
      </c>
      <c r="K18" s="4">
        <f t="shared" si="0"/>
        <v>77</v>
      </c>
      <c r="L18" s="8">
        <f>IFERROR(I18/#REF!,0)</f>
        <v>0</v>
      </c>
    </row>
    <row r="19" spans="1:12" ht="25.5" customHeight="1" x14ac:dyDescent="0.3">
      <c r="A19" s="39" t="s">
        <v>1464</v>
      </c>
      <c r="B19" s="60" t="s">
        <v>1465</v>
      </c>
      <c r="C19" s="57" t="s">
        <v>15</v>
      </c>
      <c r="D19" s="49">
        <v>510</v>
      </c>
      <c r="E19" s="49" t="s">
        <v>3178</v>
      </c>
      <c r="F19" s="49" t="s">
        <v>3179</v>
      </c>
      <c r="G19" s="49" t="s">
        <v>2457</v>
      </c>
      <c r="H19" s="57" t="s">
        <v>140</v>
      </c>
      <c r="I19" s="4">
        <v>134</v>
      </c>
      <c r="J19" s="4">
        <f>IFERROR(VLOOKUP(A19,'GS by School'!A:X,20,0),0)</f>
        <v>0</v>
      </c>
      <c r="K19" s="4">
        <f t="shared" si="0"/>
        <v>134</v>
      </c>
      <c r="L19" s="8">
        <f>IFERROR(I19/#REF!,0)</f>
        <v>0</v>
      </c>
    </row>
    <row r="20" spans="1:12" ht="25.5" customHeight="1" x14ac:dyDescent="0.3">
      <c r="A20" s="39" t="s">
        <v>1244</v>
      </c>
      <c r="B20" s="60" t="s">
        <v>1245</v>
      </c>
      <c r="C20" s="57" t="s">
        <v>15</v>
      </c>
      <c r="D20" s="49">
        <v>510</v>
      </c>
      <c r="E20" s="49" t="s">
        <v>3180</v>
      </c>
      <c r="F20" s="49" t="s">
        <v>3181</v>
      </c>
      <c r="G20" s="49" t="s">
        <v>2457</v>
      </c>
      <c r="H20" s="57" t="s">
        <v>140</v>
      </c>
      <c r="I20" s="4">
        <v>152</v>
      </c>
      <c r="J20" s="4">
        <f>IFERROR(VLOOKUP(A20,'GS by School'!A:X,20,0),0)</f>
        <v>0</v>
      </c>
      <c r="K20" s="4">
        <f t="shared" si="0"/>
        <v>152</v>
      </c>
      <c r="L20" s="8">
        <f>IFERROR(I20/#REF!,0)</f>
        <v>0</v>
      </c>
    </row>
    <row r="21" spans="1:12" ht="25.5" customHeight="1" x14ac:dyDescent="0.3">
      <c r="A21" s="39" t="s">
        <v>1246</v>
      </c>
      <c r="B21" s="60" t="s">
        <v>1247</v>
      </c>
      <c r="C21" s="57" t="s">
        <v>15</v>
      </c>
      <c r="D21" s="49">
        <v>510</v>
      </c>
      <c r="E21" s="49" t="s">
        <v>3180</v>
      </c>
      <c r="F21" s="49" t="s">
        <v>3181</v>
      </c>
      <c r="G21" s="49" t="s">
        <v>2457</v>
      </c>
      <c r="H21" s="57" t="s">
        <v>140</v>
      </c>
      <c r="I21" s="4">
        <v>64</v>
      </c>
      <c r="J21" s="4">
        <f>IFERROR(VLOOKUP(A21,'GS by School'!A:X,20,0),0)</f>
        <v>0</v>
      </c>
      <c r="K21" s="4">
        <f t="shared" si="0"/>
        <v>64</v>
      </c>
      <c r="L21" s="8">
        <f>IFERROR(I21/#REF!,0)</f>
        <v>0</v>
      </c>
    </row>
    <row r="22" spans="1:12" ht="25.5" customHeight="1" x14ac:dyDescent="0.3">
      <c r="A22" s="39" t="s">
        <v>1506</v>
      </c>
      <c r="B22" s="60" t="s">
        <v>1507</v>
      </c>
      <c r="C22" s="57" t="s">
        <v>15</v>
      </c>
      <c r="D22" s="49">
        <v>645</v>
      </c>
      <c r="E22" s="49" t="s">
        <v>3182</v>
      </c>
      <c r="F22" s="49" t="s">
        <v>3183</v>
      </c>
      <c r="G22" s="49" t="s">
        <v>2634</v>
      </c>
      <c r="H22" s="57" t="s">
        <v>140</v>
      </c>
      <c r="I22" s="4">
        <v>45</v>
      </c>
      <c r="J22" s="4">
        <f>IFERROR(VLOOKUP(A22,'GS by School'!A:X,20,0),0)</f>
        <v>0</v>
      </c>
      <c r="K22" s="4">
        <f t="shared" si="0"/>
        <v>45</v>
      </c>
      <c r="L22" s="8">
        <f>IFERROR(I22/#REF!,0)</f>
        <v>0</v>
      </c>
    </row>
    <row r="23" spans="1:12" ht="25.5" customHeight="1" x14ac:dyDescent="0.3">
      <c r="A23" s="39" t="s">
        <v>1877</v>
      </c>
      <c r="B23" s="60" t="s">
        <v>1878</v>
      </c>
      <c r="C23" s="57" t="s">
        <v>15</v>
      </c>
      <c r="D23" s="49">
        <v>645</v>
      </c>
      <c r="E23" s="49" t="s">
        <v>3184</v>
      </c>
      <c r="F23" s="49" t="s">
        <v>3185</v>
      </c>
      <c r="G23" s="49" t="s">
        <v>2634</v>
      </c>
      <c r="H23" s="57" t="s">
        <v>140</v>
      </c>
      <c r="I23" s="4">
        <v>68</v>
      </c>
      <c r="J23" s="4">
        <f>IFERROR(VLOOKUP(A23,'GS by School'!A:X,20,0),0)</f>
        <v>0</v>
      </c>
      <c r="K23" s="4">
        <f t="shared" si="0"/>
        <v>68</v>
      </c>
      <c r="L23" s="8">
        <f>IFERROR(I23/#REF!,0)</f>
        <v>0</v>
      </c>
    </row>
    <row r="24" spans="1:12" ht="25.5" customHeight="1" x14ac:dyDescent="0.3">
      <c r="A24" s="39" t="s">
        <v>1655</v>
      </c>
      <c r="B24" s="60" t="s">
        <v>1656</v>
      </c>
      <c r="C24" s="57" t="s">
        <v>15</v>
      </c>
      <c r="D24" s="49">
        <v>510</v>
      </c>
      <c r="E24" s="49" t="s">
        <v>3186</v>
      </c>
      <c r="F24" s="49" t="s">
        <v>3187</v>
      </c>
      <c r="G24" s="49" t="s">
        <v>2457</v>
      </c>
      <c r="H24" s="57" t="s">
        <v>140</v>
      </c>
      <c r="I24" s="4">
        <v>86</v>
      </c>
      <c r="J24" s="4">
        <f>IFERROR(VLOOKUP(A24,'GS by School'!A:X,20,0),0)</f>
        <v>0</v>
      </c>
      <c r="K24" s="4">
        <f t="shared" si="0"/>
        <v>86</v>
      </c>
      <c r="L24" s="8">
        <f>IFERROR(I24/#REF!,0)</f>
        <v>0</v>
      </c>
    </row>
    <row r="25" spans="1:12" ht="25.5" customHeight="1" x14ac:dyDescent="0.3">
      <c r="A25" s="39" t="s">
        <v>2089</v>
      </c>
      <c r="B25" s="60" t="s">
        <v>2090</v>
      </c>
      <c r="C25" s="57" t="s">
        <v>15</v>
      </c>
      <c r="D25" s="49">
        <v>516</v>
      </c>
      <c r="E25" s="49" t="s">
        <v>3188</v>
      </c>
      <c r="F25" s="49" t="s">
        <v>3189</v>
      </c>
      <c r="G25" s="49" t="s">
        <v>2457</v>
      </c>
      <c r="H25" s="57" t="s">
        <v>140</v>
      </c>
      <c r="I25" s="4">
        <v>19</v>
      </c>
      <c r="J25" s="4">
        <f>IFERROR(VLOOKUP(A25,'GS by School'!A:X,20,0),0)</f>
        <v>0</v>
      </c>
      <c r="K25" s="4">
        <f t="shared" si="0"/>
        <v>19</v>
      </c>
      <c r="L25" s="8">
        <f>IFERROR(I25/#REF!,0)</f>
        <v>0</v>
      </c>
    </row>
    <row r="26" spans="1:12" ht="36" customHeight="1" x14ac:dyDescent="0.3">
      <c r="A26" s="39" t="s">
        <v>3190</v>
      </c>
      <c r="B26" s="60" t="s">
        <v>3191</v>
      </c>
      <c r="C26" s="57" t="s">
        <v>15</v>
      </c>
      <c r="D26" s="49">
        <v>510</v>
      </c>
      <c r="E26" s="49" t="s">
        <v>3172</v>
      </c>
      <c r="F26" s="49" t="s">
        <v>3192</v>
      </c>
      <c r="G26" s="49" t="s">
        <v>2457</v>
      </c>
      <c r="H26" s="57" t="s">
        <v>140</v>
      </c>
      <c r="I26" s="4">
        <v>0</v>
      </c>
      <c r="J26" s="4">
        <f>IFERROR(VLOOKUP(A26,'GS by School'!A:X,20,0),0)</f>
        <v>0</v>
      </c>
      <c r="K26" s="4">
        <f t="shared" si="0"/>
        <v>0</v>
      </c>
      <c r="L26" s="8">
        <f>IFERROR(I26/#REF!,0)</f>
        <v>0</v>
      </c>
    </row>
    <row r="27" spans="1:12" ht="25.5" customHeight="1" x14ac:dyDescent="0.3">
      <c r="A27" s="4" t="s">
        <v>508</v>
      </c>
      <c r="B27" s="36" t="s">
        <v>509</v>
      </c>
      <c r="C27" s="58" t="s">
        <v>15</v>
      </c>
      <c r="D27" s="58">
        <v>645</v>
      </c>
      <c r="E27" s="58" t="s">
        <v>3193</v>
      </c>
      <c r="F27" s="58" t="s">
        <v>3194</v>
      </c>
      <c r="G27" s="58" t="s">
        <v>2634</v>
      </c>
      <c r="H27" s="58" t="s">
        <v>140</v>
      </c>
      <c r="I27" s="4">
        <v>188</v>
      </c>
      <c r="J27" s="4">
        <f>IFERROR(VLOOKUP(A27,'GS by School'!A:X,20,0),0)</f>
        <v>0</v>
      </c>
      <c r="K27" s="4">
        <f t="shared" si="0"/>
        <v>188</v>
      </c>
      <c r="L27" s="8">
        <f>IFERROR(I27/#REF!,0)</f>
        <v>0</v>
      </c>
    </row>
    <row r="28" spans="1:12" ht="25.5" customHeight="1" x14ac:dyDescent="0.3">
      <c r="A28" s="4" t="s">
        <v>706</v>
      </c>
      <c r="B28" s="36" t="s">
        <v>707</v>
      </c>
      <c r="C28" s="58" t="s">
        <v>15</v>
      </c>
      <c r="D28" s="58">
        <v>516</v>
      </c>
      <c r="E28" s="58" t="s">
        <v>3195</v>
      </c>
      <c r="F28" s="58" t="s">
        <v>3196</v>
      </c>
      <c r="G28" s="58" t="s">
        <v>2457</v>
      </c>
      <c r="H28" s="58" t="s">
        <v>140</v>
      </c>
      <c r="I28" s="4">
        <v>58</v>
      </c>
      <c r="J28" s="4">
        <f>IFERROR(VLOOKUP(A28,'GS by School'!A:X,20,0),0)</f>
        <v>0</v>
      </c>
      <c r="K28" s="4">
        <f t="shared" si="0"/>
        <v>58</v>
      </c>
      <c r="L28" s="8">
        <f>IFERROR(I28/#REF!,0)</f>
        <v>0</v>
      </c>
    </row>
    <row r="29" spans="1:12" ht="25.5" customHeight="1" x14ac:dyDescent="0.3">
      <c r="A29" s="4" t="s">
        <v>1047</v>
      </c>
      <c r="B29" s="36" t="s">
        <v>1048</v>
      </c>
      <c r="C29" s="58" t="s">
        <v>15</v>
      </c>
      <c r="D29" s="58">
        <v>645</v>
      </c>
      <c r="E29" s="58" t="s">
        <v>3193</v>
      </c>
      <c r="F29" s="58" t="s">
        <v>3194</v>
      </c>
      <c r="G29" s="58" t="s">
        <v>2634</v>
      </c>
      <c r="H29" s="58" t="s">
        <v>140</v>
      </c>
      <c r="I29" s="4">
        <v>0</v>
      </c>
      <c r="J29" s="4">
        <f>IFERROR(VLOOKUP(A29,'GS by School'!A:X,20,0),0)</f>
        <v>0</v>
      </c>
      <c r="K29" s="4">
        <f t="shared" si="0"/>
        <v>0</v>
      </c>
      <c r="L29" s="8">
        <f>IFERROR(I29/#REF!,0)</f>
        <v>0</v>
      </c>
    </row>
    <row r="30" spans="1:12" ht="25.5" customHeight="1" x14ac:dyDescent="0.3">
      <c r="A30" s="4" t="s">
        <v>1433</v>
      </c>
      <c r="B30" s="36" t="s">
        <v>1434</v>
      </c>
      <c r="C30" s="58" t="s">
        <v>15</v>
      </c>
      <c r="D30" s="58">
        <v>516</v>
      </c>
      <c r="E30" s="58" t="s">
        <v>3197</v>
      </c>
      <c r="F30" s="58" t="s">
        <v>3198</v>
      </c>
      <c r="G30" s="58" t="s">
        <v>2457</v>
      </c>
      <c r="H30" s="58" t="s">
        <v>140</v>
      </c>
      <c r="I30" s="4">
        <v>104</v>
      </c>
      <c r="J30" s="4">
        <f>IFERROR(VLOOKUP(A30,'GS by School'!A:X,20,0),0)</f>
        <v>0</v>
      </c>
      <c r="K30" s="4">
        <f t="shared" si="0"/>
        <v>104</v>
      </c>
      <c r="L30" s="8">
        <f>IFERROR(I30/#REF!,0)</f>
        <v>0</v>
      </c>
    </row>
    <row r="31" spans="1:12" ht="25.5" customHeight="1" x14ac:dyDescent="0.3">
      <c r="A31" s="4" t="s">
        <v>1329</v>
      </c>
      <c r="B31" s="36" t="s">
        <v>1330</v>
      </c>
      <c r="C31" s="58" t="s">
        <v>15</v>
      </c>
      <c r="D31" s="58">
        <v>516</v>
      </c>
      <c r="E31" s="58" t="s">
        <v>2457</v>
      </c>
      <c r="F31" s="58" t="s">
        <v>3199</v>
      </c>
      <c r="G31" s="58" t="s">
        <v>2457</v>
      </c>
      <c r="H31" s="58" t="s">
        <v>140</v>
      </c>
      <c r="I31" s="4">
        <v>201</v>
      </c>
      <c r="J31" s="4">
        <f>IFERROR(VLOOKUP(A31,'GS by School'!A:X,20,0),0)</f>
        <v>0</v>
      </c>
      <c r="K31" s="4">
        <f t="shared" si="0"/>
        <v>201</v>
      </c>
      <c r="L31" s="8">
        <f>IFERROR(I31/#REF!,0)</f>
        <v>0</v>
      </c>
    </row>
    <row r="32" spans="1:12" ht="25.5" customHeight="1" x14ac:dyDescent="0.3">
      <c r="D32" s="34"/>
    </row>
    <row r="33" spans="4:4" ht="25.5" customHeight="1" x14ac:dyDescent="0.3">
      <c r="D33" s="34"/>
    </row>
    <row r="34" spans="4:4" ht="25.5" customHeight="1" x14ac:dyDescent="0.3">
      <c r="D34" s="34"/>
    </row>
    <row r="35" spans="4:4" ht="25.5" customHeight="1" x14ac:dyDescent="0.3">
      <c r="D35" s="34"/>
    </row>
    <row r="36" spans="4:4" ht="25.5" customHeight="1" x14ac:dyDescent="0.3">
      <c r="D36" s="34"/>
    </row>
    <row r="37" spans="4:4" ht="25.5" customHeight="1" x14ac:dyDescent="0.3">
      <c r="D37" s="34"/>
    </row>
    <row r="38" spans="4:4" ht="25.5" customHeight="1" x14ac:dyDescent="0.3">
      <c r="D38" s="34"/>
    </row>
    <row r="39" spans="4:4" ht="25.5" customHeight="1" x14ac:dyDescent="0.3">
      <c r="D39" s="34"/>
    </row>
    <row r="40" spans="4:4" ht="25.5" customHeight="1" x14ac:dyDescent="0.3">
      <c r="D40" s="34"/>
    </row>
    <row r="41" spans="4:4" ht="25.5" customHeight="1" x14ac:dyDescent="0.3">
      <c r="D41" s="34"/>
    </row>
    <row r="42" spans="4:4" ht="25.5" customHeight="1" x14ac:dyDescent="0.3">
      <c r="D42" s="34"/>
    </row>
    <row r="43" spans="4:4" ht="25.5" customHeight="1" x14ac:dyDescent="0.3">
      <c r="D43" s="34"/>
    </row>
    <row r="44" spans="4:4" ht="25.5" customHeight="1" x14ac:dyDescent="0.3">
      <c r="D44" s="34"/>
    </row>
    <row r="45" spans="4:4" ht="25.5" customHeight="1" x14ac:dyDescent="0.3">
      <c r="D45" s="34"/>
    </row>
    <row r="46" spans="4:4" ht="25.5" customHeight="1" x14ac:dyDescent="0.3">
      <c r="D46" s="34"/>
    </row>
    <row r="47" spans="4:4" ht="25.5" customHeight="1" x14ac:dyDescent="0.3">
      <c r="D47" s="34"/>
    </row>
    <row r="48" spans="4:4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959B-A9B5-4E5A-B46E-1BDFD8AA8B40}">
  <dimension ref="A1:R63"/>
  <sheetViews>
    <sheetView workbookViewId="0">
      <selection activeCell="E11" sqref="E11"/>
    </sheetView>
  </sheetViews>
  <sheetFormatPr defaultColWidth="9.109375" defaultRowHeight="46.95" customHeight="1" x14ac:dyDescent="0.3"/>
  <cols>
    <col min="1" max="1" width="1" style="7" customWidth="1"/>
    <col min="2" max="2" width="13.6640625" style="7" customWidth="1"/>
    <col min="3" max="3" width="7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5" width="8.33203125" style="7" customWidth="1"/>
    <col min="16" max="16384" width="9.109375" style="7"/>
  </cols>
  <sheetData>
    <row r="1" spans="1:18" ht="23.4" customHeight="1" x14ac:dyDescent="0.35">
      <c r="B1" s="94" t="s">
        <v>58</v>
      </c>
      <c r="C1" s="93"/>
      <c r="D1" s="93"/>
      <c r="E1" s="93"/>
      <c r="H1" s="99" t="s">
        <v>57</v>
      </c>
      <c r="I1" s="100"/>
      <c r="J1" s="100"/>
      <c r="K1" s="100"/>
      <c r="L1" s="100"/>
      <c r="M1" s="87"/>
      <c r="N1" s="87"/>
      <c r="O1" s="98" t="s">
        <v>2442</v>
      </c>
      <c r="P1" s="98"/>
      <c r="Q1" s="98"/>
      <c r="R1" s="7" t="s">
        <v>93</v>
      </c>
    </row>
    <row r="2" spans="1:18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O2" s="16" t="s">
        <v>2440</v>
      </c>
      <c r="P2" s="16" t="s">
        <v>2439</v>
      </c>
      <c r="Q2" s="16" t="s">
        <v>61</v>
      </c>
      <c r="R2" s="85" t="s">
        <v>3548</v>
      </c>
    </row>
    <row r="3" spans="1:18" ht="19.2" customHeight="1" x14ac:dyDescent="0.3">
      <c r="B3" s="4">
        <f>SUMIFS('2025 Girls'!D:D,'2025 Girls'!$A:$A,$R$1)</f>
        <v>70</v>
      </c>
      <c r="C3" s="4">
        <f>VLOOKUP($R$1,'2025 Girls'!A:G,6,0)</f>
        <v>63</v>
      </c>
      <c r="D3" s="4">
        <v>522</v>
      </c>
      <c r="E3" s="4">
        <f>D3-B3</f>
        <v>452</v>
      </c>
      <c r="F3" s="84">
        <f>B3/D3</f>
        <v>0.13409961685823754</v>
      </c>
      <c r="H3" s="4">
        <f>SUMIFS('2025 Girls'!E:E,'2025 Girls'!$A:$A,$R$1)</f>
        <v>349</v>
      </c>
      <c r="I3" s="4">
        <f>VLOOKUP($R$1,'2025 Girls'!A:G,7,0)</f>
        <v>329</v>
      </c>
      <c r="J3" s="4">
        <v>359</v>
      </c>
      <c r="K3" s="4">
        <f>J3-H3</f>
        <v>10</v>
      </c>
      <c r="L3" s="84">
        <f>H3/J3</f>
        <v>0.97214484679665736</v>
      </c>
      <c r="O3" s="21">
        <f>B3+H3</f>
        <v>419</v>
      </c>
      <c r="P3" s="21">
        <f>D3+J3</f>
        <v>881</v>
      </c>
      <c r="Q3" s="21">
        <f>P3-O3</f>
        <v>462</v>
      </c>
      <c r="R3" s="84">
        <f>O3/P3</f>
        <v>0.47559591373439275</v>
      </c>
    </row>
    <row r="4" spans="1:18" ht="9.6" customHeight="1" x14ac:dyDescent="0.3"/>
    <row r="5" spans="1:18" ht="46.95" customHeight="1" x14ac:dyDescent="0.35">
      <c r="B5" s="94" t="s">
        <v>60</v>
      </c>
      <c r="C5" s="93"/>
      <c r="D5" s="93"/>
      <c r="E5" s="93"/>
      <c r="H5" s="99" t="s">
        <v>56</v>
      </c>
      <c r="I5" s="100"/>
      <c r="J5" s="100"/>
      <c r="K5" s="100"/>
      <c r="L5" s="100"/>
      <c r="M5" s="87"/>
      <c r="N5" s="87"/>
      <c r="O5" s="98" t="s">
        <v>2443</v>
      </c>
      <c r="P5" s="98"/>
      <c r="Q5" s="98"/>
      <c r="R5" s="98"/>
    </row>
    <row r="6" spans="1:18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6" t="s">
        <v>3548</v>
      </c>
      <c r="H6" s="15" t="str">
        <f>B2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6" t="s">
        <v>3548</v>
      </c>
      <c r="O6" s="16" t="s">
        <v>2440</v>
      </c>
      <c r="P6" s="16" t="s">
        <v>2441</v>
      </c>
      <c r="Q6" s="16" t="s">
        <v>61</v>
      </c>
      <c r="R6" s="86" t="s">
        <v>3548</v>
      </c>
    </row>
    <row r="7" spans="1:18" ht="24.6" customHeight="1" x14ac:dyDescent="0.3">
      <c r="B7" s="4">
        <f>SUMIFS('2025 Adults'!D:D,'2025 Adults'!$A:$A,$R$1)</f>
        <v>35</v>
      </c>
      <c r="C7" s="21">
        <f>VLOOKUP($R$1,'2025 Adults'!A:G,6,0)</f>
        <v>0</v>
      </c>
      <c r="D7" s="21">
        <v>233</v>
      </c>
      <c r="E7" s="4">
        <f>D7-B7</f>
        <v>198</v>
      </c>
      <c r="F7" s="84">
        <f>B7/D7</f>
        <v>0.15021459227467812</v>
      </c>
      <c r="H7" s="21">
        <f>SUMIFS('2025 Adults'!E:E,'2025 Adults'!$A:$A,$R$1)</f>
        <v>279</v>
      </c>
      <c r="I7" s="21">
        <f>VLOOKUP($R$1,'2025 Adults'!A:G,7,0)</f>
        <v>0</v>
      </c>
      <c r="J7" s="21">
        <v>317</v>
      </c>
      <c r="K7" s="4">
        <f>J7-H7</f>
        <v>38</v>
      </c>
      <c r="L7" s="84">
        <f>H7/J7</f>
        <v>0.88012618296529965</v>
      </c>
      <c r="O7" s="21">
        <f>B7+H7</f>
        <v>314</v>
      </c>
      <c r="P7" s="21">
        <f>D7+J7</f>
        <v>550</v>
      </c>
      <c r="Q7" s="21">
        <f>P7-O7</f>
        <v>236</v>
      </c>
      <c r="R7" s="84">
        <f>O7/P7</f>
        <v>0.57090909090909092</v>
      </c>
    </row>
    <row r="8" spans="1:18" ht="13.2" customHeight="1" x14ac:dyDescent="0.3"/>
    <row r="9" spans="1:18" ht="46.95" customHeight="1" x14ac:dyDescent="0.35">
      <c r="B9" s="94" t="s">
        <v>62</v>
      </c>
      <c r="C9" s="93"/>
      <c r="D9" s="93"/>
      <c r="E9" s="93"/>
      <c r="F9" s="93"/>
    </row>
    <row r="10" spans="1:18" ht="46.95" customHeight="1" x14ac:dyDescent="0.3">
      <c r="B10" s="9" t="s">
        <v>55</v>
      </c>
      <c r="C10" s="3" t="s">
        <v>63</v>
      </c>
      <c r="D10" s="10" t="s">
        <v>61</v>
      </c>
      <c r="E10" s="86" t="s">
        <v>3548</v>
      </c>
    </row>
    <row r="11" spans="1:18" ht="18" customHeight="1" x14ac:dyDescent="0.3">
      <c r="B11" s="4">
        <f>COUNTIF('2025 New Troops'!A:A,$R$1)</f>
        <v>4</v>
      </c>
      <c r="C11" s="5">
        <v>14</v>
      </c>
      <c r="D11" s="4">
        <f>C11-B11</f>
        <v>10</v>
      </c>
      <c r="E11" s="84">
        <f>B11/C11</f>
        <v>0.2857142857142857</v>
      </c>
    </row>
    <row r="12" spans="1:18" ht="46.95" customHeight="1" x14ac:dyDescent="0.4">
      <c r="B12" s="96" t="s">
        <v>59</v>
      </c>
      <c r="C12" s="97"/>
      <c r="D12" s="97"/>
      <c r="E12" s="97"/>
      <c r="F12" s="97"/>
      <c r="G12" s="97"/>
      <c r="H12" s="97"/>
    </row>
    <row r="13" spans="1:18" ht="31.5" customHeight="1" x14ac:dyDescent="0.3">
      <c r="A13" s="4" t="s">
        <v>195</v>
      </c>
      <c r="B13" s="41" t="s">
        <v>2</v>
      </c>
      <c r="C13" s="41" t="s">
        <v>3</v>
      </c>
      <c r="D13" s="42" t="s">
        <v>4</v>
      </c>
      <c r="E13" s="43" t="s">
        <v>5</v>
      </c>
      <c r="F13" s="43" t="s">
        <v>6</v>
      </c>
      <c r="G13" s="44" t="s">
        <v>7</v>
      </c>
      <c r="H13" s="44" t="s">
        <v>2483</v>
      </c>
      <c r="I13" s="44" t="s">
        <v>8</v>
      </c>
      <c r="J13" s="75" t="str">
        <f>Summary!Y1</f>
        <v>2025 Members as of 9/19/2024</v>
      </c>
      <c r="K13" s="45" t="s">
        <v>9</v>
      </c>
      <c r="L13" s="46" t="s">
        <v>10</v>
      </c>
    </row>
    <row r="14" spans="1:18" ht="31.5" customHeight="1" x14ac:dyDescent="0.3">
      <c r="A14" t="s">
        <v>1313</v>
      </c>
      <c r="B14" s="47" t="s">
        <v>3468</v>
      </c>
      <c r="C14" s="48" t="s">
        <v>15</v>
      </c>
      <c r="D14" s="39">
        <v>201</v>
      </c>
      <c r="E14" s="49" t="s">
        <v>2485</v>
      </c>
      <c r="F14" s="39" t="s">
        <v>2486</v>
      </c>
      <c r="G14" s="49" t="s">
        <v>2487</v>
      </c>
      <c r="H14" s="47" t="s">
        <v>93</v>
      </c>
      <c r="I14" s="4">
        <v>270</v>
      </c>
      <c r="J14" s="4">
        <f>IFERROR(VLOOKUP(A14,'GS by School'!A:X,20,0),0)</f>
        <v>0</v>
      </c>
      <c r="K14" s="4">
        <f>I14-J14</f>
        <v>270</v>
      </c>
      <c r="L14" s="8">
        <f t="shared" ref="L14" si="0">IFERROR(J14/I14,0)</f>
        <v>0</v>
      </c>
    </row>
    <row r="15" spans="1:18" ht="31.5" customHeight="1" x14ac:dyDescent="0.3">
      <c r="A15" s="39" t="s">
        <v>1888</v>
      </c>
      <c r="B15" s="47" t="s">
        <v>1889</v>
      </c>
      <c r="C15" s="48" t="s">
        <v>15</v>
      </c>
      <c r="D15" s="39">
        <v>201</v>
      </c>
      <c r="E15" s="49" t="s">
        <v>2485</v>
      </c>
      <c r="F15" s="39" t="s">
        <v>2486</v>
      </c>
      <c r="G15" s="49" t="s">
        <v>2487</v>
      </c>
      <c r="H15" s="47" t="s">
        <v>93</v>
      </c>
      <c r="I15" s="4">
        <v>290</v>
      </c>
      <c r="J15" s="4">
        <f>IFERROR(VLOOKUP(A15,'GS by School'!A:X,20,0),0)</f>
        <v>0</v>
      </c>
      <c r="K15" s="4">
        <f>I15-J15</f>
        <v>290</v>
      </c>
      <c r="L15" s="8">
        <f t="shared" ref="L15:L31" si="1">IFERROR(J15/I15,0)</f>
        <v>0</v>
      </c>
    </row>
    <row r="16" spans="1:18" ht="31.5" customHeight="1" x14ac:dyDescent="0.3">
      <c r="A16" s="39" t="s">
        <v>477</v>
      </c>
      <c r="B16" s="47" t="s">
        <v>478</v>
      </c>
      <c r="C16" s="48" t="s">
        <v>15</v>
      </c>
      <c r="D16" s="39">
        <v>201</v>
      </c>
      <c r="E16" s="49" t="s">
        <v>13</v>
      </c>
      <c r="F16" s="39" t="s">
        <v>2488</v>
      </c>
      <c r="G16" s="49" t="s">
        <v>2487</v>
      </c>
      <c r="H16" s="47" t="s">
        <v>93</v>
      </c>
      <c r="I16" s="4">
        <v>307</v>
      </c>
      <c r="J16" s="4">
        <f>IFERROR(VLOOKUP(A16,'GS by School'!A:X,20,0),0)</f>
        <v>0</v>
      </c>
      <c r="K16" s="4">
        <f t="shared" ref="K16:K31" si="2">I16-J16</f>
        <v>307</v>
      </c>
      <c r="L16" s="8">
        <f t="shared" si="1"/>
        <v>0</v>
      </c>
    </row>
    <row r="17" spans="1:12" ht="31.5" customHeight="1" x14ac:dyDescent="0.3">
      <c r="A17" s="39" t="s">
        <v>261</v>
      </c>
      <c r="B17" s="47" t="s">
        <v>262</v>
      </c>
      <c r="C17" s="48" t="s">
        <v>15</v>
      </c>
      <c r="D17" s="39">
        <v>201</v>
      </c>
      <c r="E17" s="49" t="s">
        <v>2485</v>
      </c>
      <c r="F17" s="39" t="s">
        <v>2486</v>
      </c>
      <c r="G17" s="49" t="s">
        <v>2487</v>
      </c>
      <c r="H17" s="47" t="s">
        <v>93</v>
      </c>
      <c r="I17" s="4">
        <v>302</v>
      </c>
      <c r="J17" s="4">
        <f>IFERROR(VLOOKUP(A17,'GS by School'!A:X,20,0),0)</f>
        <v>0</v>
      </c>
      <c r="K17" s="4">
        <f t="shared" si="2"/>
        <v>302</v>
      </c>
      <c r="L17" s="8">
        <f t="shared" si="1"/>
        <v>0</v>
      </c>
    </row>
    <row r="18" spans="1:12" ht="31.5" customHeight="1" x14ac:dyDescent="0.3">
      <c r="A18" s="39" t="s">
        <v>1514</v>
      </c>
      <c r="B18" s="47" t="s">
        <v>1515</v>
      </c>
      <c r="C18" s="48" t="s">
        <v>15</v>
      </c>
      <c r="D18" s="39">
        <v>201</v>
      </c>
      <c r="E18" s="49" t="s">
        <v>2485</v>
      </c>
      <c r="F18" s="39" t="s">
        <v>2486</v>
      </c>
      <c r="G18" s="49" t="s">
        <v>2487</v>
      </c>
      <c r="H18" s="47" t="s">
        <v>93</v>
      </c>
      <c r="I18" s="4">
        <v>263</v>
      </c>
      <c r="J18" s="4">
        <f>IFERROR(VLOOKUP(A18,'GS by School'!A:X,20,0),0)</f>
        <v>0</v>
      </c>
      <c r="K18" s="4">
        <f t="shared" si="2"/>
        <v>263</v>
      </c>
      <c r="L18" s="8">
        <f t="shared" si="1"/>
        <v>0</v>
      </c>
    </row>
    <row r="19" spans="1:12" ht="31.5" customHeight="1" x14ac:dyDescent="0.3">
      <c r="A19" s="39" t="s">
        <v>1680</v>
      </c>
      <c r="B19" s="47" t="s">
        <v>1679</v>
      </c>
      <c r="C19" s="48" t="s">
        <v>15</v>
      </c>
      <c r="D19" s="39">
        <v>201</v>
      </c>
      <c r="E19" s="49" t="s">
        <v>2485</v>
      </c>
      <c r="F19" s="39" t="s">
        <v>2486</v>
      </c>
      <c r="G19" s="49" t="s">
        <v>2487</v>
      </c>
      <c r="H19" s="47" t="s">
        <v>93</v>
      </c>
      <c r="I19" s="4">
        <v>284</v>
      </c>
      <c r="J19" s="4">
        <f>IFERROR(VLOOKUP(A19,'GS by School'!A:X,20,0),0)</f>
        <v>0</v>
      </c>
      <c r="K19" s="4">
        <f t="shared" si="2"/>
        <v>284</v>
      </c>
      <c r="L19" s="8">
        <f t="shared" si="1"/>
        <v>0</v>
      </c>
    </row>
    <row r="20" spans="1:12" ht="31.5" customHeight="1" x14ac:dyDescent="0.3">
      <c r="A20" s="39" t="s">
        <v>1241</v>
      </c>
      <c r="B20" s="47" t="s">
        <v>1242</v>
      </c>
      <c r="C20" s="48" t="s">
        <v>15</v>
      </c>
      <c r="D20" s="39">
        <v>201</v>
      </c>
      <c r="E20" s="49" t="s">
        <v>2485</v>
      </c>
      <c r="F20" s="39" t="s">
        <v>2486</v>
      </c>
      <c r="G20" s="49" t="s">
        <v>2487</v>
      </c>
      <c r="H20" s="47" t="s">
        <v>93</v>
      </c>
      <c r="I20" s="4">
        <v>234</v>
      </c>
      <c r="J20" s="4">
        <f>IFERROR(VLOOKUP(A20,'GS by School'!A:X,20,0),0)</f>
        <v>0</v>
      </c>
      <c r="K20" s="4">
        <f t="shared" si="2"/>
        <v>234</v>
      </c>
      <c r="L20" s="8">
        <f t="shared" si="1"/>
        <v>0</v>
      </c>
    </row>
    <row r="21" spans="1:12" ht="31.5" customHeight="1" x14ac:dyDescent="0.3">
      <c r="A21" s="39" t="s">
        <v>1303</v>
      </c>
      <c r="B21" s="47" t="s">
        <v>1302</v>
      </c>
      <c r="C21" s="48" t="s">
        <v>15</v>
      </c>
      <c r="D21" s="39">
        <v>201</v>
      </c>
      <c r="E21" s="49" t="s">
        <v>2485</v>
      </c>
      <c r="F21" s="39" t="s">
        <v>2486</v>
      </c>
      <c r="G21" s="49" t="s">
        <v>2487</v>
      </c>
      <c r="H21" s="47" t="s">
        <v>93</v>
      </c>
      <c r="I21" s="4">
        <v>305</v>
      </c>
      <c r="J21" s="4">
        <f>IFERROR(VLOOKUP(A21,'GS by School'!A:X,20,0),0)</f>
        <v>0</v>
      </c>
      <c r="K21" s="4">
        <f t="shared" si="2"/>
        <v>305</v>
      </c>
      <c r="L21" s="8">
        <f t="shared" si="1"/>
        <v>0</v>
      </c>
    </row>
    <row r="22" spans="1:12" ht="31.5" customHeight="1" x14ac:dyDescent="0.3">
      <c r="A22" s="39" t="s">
        <v>626</v>
      </c>
      <c r="B22" s="47" t="s">
        <v>625</v>
      </c>
      <c r="C22" s="48" t="s">
        <v>15</v>
      </c>
      <c r="D22" s="39">
        <v>201</v>
      </c>
      <c r="E22" s="49" t="s">
        <v>2485</v>
      </c>
      <c r="F22" s="39" t="s">
        <v>2486</v>
      </c>
      <c r="G22" s="49" t="s">
        <v>2487</v>
      </c>
      <c r="H22" s="47" t="s">
        <v>93</v>
      </c>
      <c r="I22" s="4">
        <v>240</v>
      </c>
      <c r="J22" s="4">
        <f>IFERROR(VLOOKUP(A22,'GS by School'!A:X,20,0),0)</f>
        <v>0</v>
      </c>
      <c r="K22" s="4">
        <f t="shared" si="2"/>
        <v>240</v>
      </c>
      <c r="L22" s="8">
        <f t="shared" si="1"/>
        <v>0</v>
      </c>
    </row>
    <row r="23" spans="1:12" ht="31.5" customHeight="1" x14ac:dyDescent="0.3">
      <c r="A23" s="39" t="s">
        <v>1628</v>
      </c>
      <c r="B23" s="47" t="s">
        <v>2489</v>
      </c>
      <c r="C23" s="48" t="s">
        <v>15</v>
      </c>
      <c r="D23" s="39">
        <v>201</v>
      </c>
      <c r="E23" s="49" t="s">
        <v>13</v>
      </c>
      <c r="F23" s="39" t="s">
        <v>2490</v>
      </c>
      <c r="G23" s="49" t="s">
        <v>13</v>
      </c>
      <c r="H23" s="47" t="s">
        <v>93</v>
      </c>
      <c r="I23" s="4">
        <v>461</v>
      </c>
      <c r="J23" s="4">
        <f>IFERROR(VLOOKUP(A23,'GS by School'!A:X,20,0),0)</f>
        <v>0</v>
      </c>
      <c r="K23" s="4">
        <f t="shared" si="2"/>
        <v>461</v>
      </c>
      <c r="L23" s="8">
        <f t="shared" si="1"/>
        <v>0</v>
      </c>
    </row>
    <row r="24" spans="1:12" ht="31.5" customHeight="1" x14ac:dyDescent="0.3">
      <c r="A24" s="39" t="s">
        <v>730</v>
      </c>
      <c r="B24" s="47" t="s">
        <v>731</v>
      </c>
      <c r="C24" s="48" t="s">
        <v>15</v>
      </c>
      <c r="D24" s="39">
        <v>201</v>
      </c>
      <c r="E24" s="49" t="s">
        <v>2485</v>
      </c>
      <c r="F24" s="39" t="s">
        <v>2491</v>
      </c>
      <c r="G24" s="49" t="s">
        <v>2487</v>
      </c>
      <c r="H24" s="47" t="s">
        <v>93</v>
      </c>
      <c r="I24" s="4">
        <v>365</v>
      </c>
      <c r="J24" s="4">
        <f>IFERROR(VLOOKUP(A24,'GS by School'!A:X,20,0),0)</f>
        <v>0</v>
      </c>
      <c r="K24" s="4">
        <f t="shared" si="2"/>
        <v>365</v>
      </c>
      <c r="L24" s="8">
        <f t="shared" si="1"/>
        <v>0</v>
      </c>
    </row>
    <row r="25" spans="1:12" ht="31.5" customHeight="1" x14ac:dyDescent="0.3">
      <c r="A25" s="39" t="s">
        <v>1701</v>
      </c>
      <c r="B25" s="47" t="s">
        <v>1702</v>
      </c>
      <c r="C25" s="48" t="s">
        <v>15</v>
      </c>
      <c r="D25" s="39">
        <v>201</v>
      </c>
      <c r="E25" s="49" t="s">
        <v>2485</v>
      </c>
      <c r="F25" s="39" t="s">
        <v>2486</v>
      </c>
      <c r="G25" s="49" t="s">
        <v>2487</v>
      </c>
      <c r="H25" s="47" t="s">
        <v>93</v>
      </c>
      <c r="I25" s="4">
        <v>300</v>
      </c>
      <c r="J25" s="4">
        <f>IFERROR(VLOOKUP(A25,'GS by School'!A:X,20,0),0)</f>
        <v>0</v>
      </c>
      <c r="K25" s="4">
        <f t="shared" si="2"/>
        <v>300</v>
      </c>
      <c r="L25" s="8">
        <f t="shared" si="1"/>
        <v>0</v>
      </c>
    </row>
    <row r="26" spans="1:12" ht="31.5" customHeight="1" x14ac:dyDescent="0.3">
      <c r="A26" s="39" t="s">
        <v>2101</v>
      </c>
      <c r="B26" s="47" t="s">
        <v>2102</v>
      </c>
      <c r="C26" s="48" t="s">
        <v>15</v>
      </c>
      <c r="D26" s="39">
        <v>201</v>
      </c>
      <c r="E26" s="49" t="s">
        <v>13</v>
      </c>
      <c r="F26" s="39" t="s">
        <v>2490</v>
      </c>
      <c r="G26" s="49" t="s">
        <v>2487</v>
      </c>
      <c r="H26" s="47" t="s">
        <v>93</v>
      </c>
      <c r="I26" s="4">
        <v>316</v>
      </c>
      <c r="J26" s="4">
        <f>IFERROR(VLOOKUP(A26,'GS by School'!A:X,20,0),0)</f>
        <v>0</v>
      </c>
      <c r="K26" s="4">
        <f t="shared" si="2"/>
        <v>316</v>
      </c>
      <c r="L26" s="8">
        <f t="shared" si="1"/>
        <v>0</v>
      </c>
    </row>
    <row r="27" spans="1:12" ht="31.5" customHeight="1" x14ac:dyDescent="0.3">
      <c r="A27" s="39" t="s">
        <v>2017</v>
      </c>
      <c r="B27" s="47" t="s">
        <v>2018</v>
      </c>
      <c r="C27" s="48" t="s">
        <v>15</v>
      </c>
      <c r="D27" s="39">
        <v>201</v>
      </c>
      <c r="E27" s="49" t="s">
        <v>13</v>
      </c>
      <c r="F27" s="39" t="s">
        <v>2492</v>
      </c>
      <c r="G27" s="49" t="s">
        <v>2487</v>
      </c>
      <c r="H27" s="47" t="s">
        <v>93</v>
      </c>
      <c r="I27" s="4">
        <v>248</v>
      </c>
      <c r="J27" s="4">
        <f>IFERROR(VLOOKUP(A27,'GS by School'!A:X,20,0),0)</f>
        <v>0</v>
      </c>
      <c r="K27" s="4">
        <f t="shared" si="2"/>
        <v>248</v>
      </c>
      <c r="L27" s="8">
        <f t="shared" si="1"/>
        <v>0</v>
      </c>
    </row>
    <row r="28" spans="1:12" ht="31.5" customHeight="1" x14ac:dyDescent="0.3">
      <c r="A28" s="39" t="s">
        <v>2040</v>
      </c>
      <c r="B28" s="47" t="s">
        <v>2039</v>
      </c>
      <c r="C28" s="48" t="s">
        <v>15</v>
      </c>
      <c r="D28" s="39">
        <v>201</v>
      </c>
      <c r="E28" s="49" t="s">
        <v>13</v>
      </c>
      <c r="F28" s="39" t="s">
        <v>2493</v>
      </c>
      <c r="G28" s="49" t="s">
        <v>2487</v>
      </c>
      <c r="H28" s="47" t="s">
        <v>93</v>
      </c>
      <c r="I28" s="4">
        <v>320</v>
      </c>
      <c r="J28" s="4">
        <f>IFERROR(VLOOKUP(A28,'GS by School'!A:X,20,0),0)</f>
        <v>0</v>
      </c>
      <c r="K28" s="4">
        <f t="shared" si="2"/>
        <v>320</v>
      </c>
      <c r="L28" s="8">
        <f t="shared" si="1"/>
        <v>0</v>
      </c>
    </row>
    <row r="29" spans="1:12" ht="31.5" customHeight="1" x14ac:dyDescent="0.3">
      <c r="A29" s="39" t="s">
        <v>1075</v>
      </c>
      <c r="B29" s="47" t="s">
        <v>1076</v>
      </c>
      <c r="C29" s="48" t="s">
        <v>15</v>
      </c>
      <c r="D29" s="39">
        <v>201</v>
      </c>
      <c r="E29" s="49" t="s">
        <v>13</v>
      </c>
      <c r="F29" s="39" t="s">
        <v>2494</v>
      </c>
      <c r="G29" s="49" t="s">
        <v>2487</v>
      </c>
      <c r="H29" s="47" t="s">
        <v>93</v>
      </c>
      <c r="I29" s="4">
        <v>294</v>
      </c>
      <c r="J29" s="4">
        <f>IFERROR(VLOOKUP(A29,'GS by School'!A:X,20,0),0)</f>
        <v>0</v>
      </c>
      <c r="K29" s="4">
        <f t="shared" si="2"/>
        <v>294</v>
      </c>
      <c r="L29" s="8">
        <f t="shared" si="1"/>
        <v>0</v>
      </c>
    </row>
    <row r="30" spans="1:12" ht="31.5" customHeight="1" x14ac:dyDescent="0.3">
      <c r="A30" s="39" t="s">
        <v>1437</v>
      </c>
      <c r="B30" s="47" t="s">
        <v>1438</v>
      </c>
      <c r="C30" s="48" t="s">
        <v>15</v>
      </c>
      <c r="D30" s="39">
        <v>201</v>
      </c>
      <c r="E30" s="49" t="s">
        <v>2495</v>
      </c>
      <c r="F30" s="39" t="s">
        <v>2496</v>
      </c>
      <c r="G30" s="49" t="s">
        <v>13</v>
      </c>
      <c r="H30" s="47" t="s">
        <v>93</v>
      </c>
      <c r="I30" s="4">
        <v>196</v>
      </c>
      <c r="J30" s="4">
        <f>IFERROR(VLOOKUP(A30,'GS by School'!A:X,20,0),0)</f>
        <v>0</v>
      </c>
      <c r="K30" s="4">
        <f t="shared" si="2"/>
        <v>196</v>
      </c>
      <c r="L30" s="8">
        <f t="shared" si="1"/>
        <v>0</v>
      </c>
    </row>
    <row r="31" spans="1:12" ht="31.5" customHeight="1" x14ac:dyDescent="0.3">
      <c r="A31" s="39" t="s">
        <v>1326</v>
      </c>
      <c r="B31" s="47" t="s">
        <v>1328</v>
      </c>
      <c r="C31" s="48" t="s">
        <v>15</v>
      </c>
      <c r="D31" s="39">
        <v>201</v>
      </c>
      <c r="E31" s="49" t="s">
        <v>2485</v>
      </c>
      <c r="F31" s="39" t="s">
        <v>2486</v>
      </c>
      <c r="G31" s="49" t="s">
        <v>2487</v>
      </c>
      <c r="H31" s="47" t="s">
        <v>93</v>
      </c>
      <c r="I31" s="4">
        <v>276</v>
      </c>
      <c r="J31" s="4">
        <f>IFERROR(VLOOKUP(A31,'GS by School'!A:X,20,0),0)</f>
        <v>0</v>
      </c>
      <c r="K31" s="4">
        <f t="shared" si="2"/>
        <v>276</v>
      </c>
      <c r="L31" s="8">
        <f t="shared" si="1"/>
        <v>0</v>
      </c>
    </row>
    <row r="32" spans="1:12" ht="31.5" customHeight="1" x14ac:dyDescent="0.3">
      <c r="D32" s="34"/>
      <c r="G32" s="34"/>
    </row>
    <row r="33" spans="4:4" ht="31.5" customHeight="1" x14ac:dyDescent="0.3">
      <c r="D33" s="34"/>
    </row>
    <row r="34" spans="4:4" ht="31.5" customHeight="1" x14ac:dyDescent="0.3">
      <c r="D34" s="34"/>
    </row>
    <row r="35" spans="4:4" ht="31.5" customHeight="1" x14ac:dyDescent="0.3">
      <c r="D35" s="34"/>
    </row>
    <row r="36" spans="4:4" ht="31.5" customHeight="1" x14ac:dyDescent="0.3">
      <c r="D36" s="34"/>
    </row>
    <row r="37" spans="4:4" ht="31.5" customHeight="1" x14ac:dyDescent="0.3">
      <c r="D37" s="34"/>
    </row>
    <row r="38" spans="4:4" ht="31.5" customHeight="1" x14ac:dyDescent="0.3">
      <c r="D38" s="34"/>
    </row>
    <row r="39" spans="4:4" ht="31.5" customHeight="1" x14ac:dyDescent="0.3">
      <c r="D39" s="34"/>
    </row>
    <row r="40" spans="4:4" ht="31.5" customHeight="1" x14ac:dyDescent="0.3">
      <c r="D40" s="34"/>
    </row>
    <row r="41" spans="4:4" ht="31.5" customHeight="1" x14ac:dyDescent="0.3">
      <c r="D41" s="34"/>
    </row>
    <row r="42" spans="4:4" ht="31.5" customHeight="1" x14ac:dyDescent="0.3">
      <c r="D42" s="34"/>
    </row>
    <row r="43" spans="4:4" ht="31.5" customHeight="1" x14ac:dyDescent="0.3">
      <c r="D43" s="34"/>
    </row>
    <row r="44" spans="4:4" ht="31.5" customHeight="1" x14ac:dyDescent="0.3">
      <c r="D44" s="34"/>
    </row>
    <row r="45" spans="4:4" ht="31.5" customHeight="1" x14ac:dyDescent="0.3">
      <c r="D45" s="34"/>
    </row>
    <row r="46" spans="4:4" ht="31.5" customHeight="1" x14ac:dyDescent="0.3">
      <c r="D46" s="34"/>
    </row>
    <row r="47" spans="4:4" ht="31.5" customHeight="1" x14ac:dyDescent="0.3">
      <c r="D47" s="34"/>
    </row>
    <row r="48" spans="4:4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31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  <row r="63" spans="4:4" ht="46.95" customHeight="1" x14ac:dyDescent="0.3">
      <c r="D63" s="34"/>
    </row>
  </sheetData>
  <mergeCells count="8">
    <mergeCell ref="B12:H12"/>
    <mergeCell ref="B1:E1"/>
    <mergeCell ref="B5:E5"/>
    <mergeCell ref="B9:F9"/>
    <mergeCell ref="O1:Q1"/>
    <mergeCell ref="O5:R5"/>
    <mergeCell ref="H1:L1"/>
    <mergeCell ref="H5:L5"/>
  </mergeCells>
  <conditionalFormatting sqref="L13">
    <cfRule type="cellIs" dxfId="5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B0AF-430A-40BF-BA3E-B147BF679509}">
  <dimension ref="A1:Q62"/>
  <sheetViews>
    <sheetView topLeftCell="B9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8" style="7" customWidth="1"/>
    <col min="3" max="3" width="6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8" width="6.44140625" style="7" customWidth="1"/>
    <col min="9" max="10" width="7.6640625" style="7" customWidth="1"/>
    <col min="11" max="11" width="9.33203125" style="7" customWidth="1"/>
    <col min="12" max="12" width="8.88671875" style="7" customWidth="1"/>
    <col min="13" max="13" width="7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101</v>
      </c>
    </row>
    <row r="2" spans="1:17" ht="66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38</v>
      </c>
      <c r="C3" s="4">
        <f>VLOOKUP($Q$1,'2025 Girls'!A:G,6,0)</f>
        <v>9</v>
      </c>
      <c r="D3" s="4">
        <v>233</v>
      </c>
      <c r="E3" s="4">
        <f>D3-B3</f>
        <v>195</v>
      </c>
      <c r="F3" s="8">
        <f>B3/D3</f>
        <v>0.1630901287553648</v>
      </c>
      <c r="H3" s="4">
        <f>SUMIFS('2025 Girls'!E:E,'2025 Girls'!$A:$A,$Q$1)</f>
        <v>84</v>
      </c>
      <c r="I3" s="4">
        <f>VLOOKUP($Q$1,'2025 Girls'!A:G,7,0)</f>
        <v>118</v>
      </c>
      <c r="J3" s="4">
        <v>53</v>
      </c>
      <c r="K3" s="4">
        <f>J3-H3</f>
        <v>-31</v>
      </c>
      <c r="L3" s="8">
        <f>H3/J3</f>
        <v>1.5849056603773586</v>
      </c>
      <c r="N3" s="21">
        <f>B3+H3</f>
        <v>122</v>
      </c>
      <c r="O3" s="21">
        <f>D3+J3</f>
        <v>286</v>
      </c>
      <c r="P3" s="21">
        <f>O3-N3</f>
        <v>164</v>
      </c>
      <c r="Q3" s="8">
        <f>N3/O3</f>
        <v>0.42657342657342656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7</v>
      </c>
      <c r="C7" s="21">
        <f>VLOOKUP($Q$1,'2025 Adults'!A:G,6,0)</f>
        <v>1</v>
      </c>
      <c r="D7" s="21">
        <v>56</v>
      </c>
      <c r="E7" s="4">
        <f>D7-B7</f>
        <v>49</v>
      </c>
      <c r="F7" s="8">
        <f>B7/D7</f>
        <v>0.125</v>
      </c>
      <c r="H7" s="4">
        <f>SUMIFS('2025 Adults'!E:E,'2025 Adults'!$A:$A,$Q$1)</f>
        <v>120</v>
      </c>
      <c r="I7" s="21">
        <f>VLOOKUP($Q$1,'2025 Adults'!A:G,7,0)</f>
        <v>5</v>
      </c>
      <c r="J7" s="21">
        <v>101</v>
      </c>
      <c r="K7" s="4">
        <f>J7-H7</f>
        <v>-19</v>
      </c>
      <c r="L7" s="8">
        <f>H7/J7</f>
        <v>1.1881188118811881</v>
      </c>
      <c r="N7" s="21">
        <f>B7+H7</f>
        <v>127</v>
      </c>
      <c r="O7" s="21">
        <f>D7+J7</f>
        <v>157</v>
      </c>
      <c r="P7" s="21">
        <f>O7-N7</f>
        <v>30</v>
      </c>
      <c r="Q7" s="8">
        <f>N7/O7</f>
        <v>0.80891719745222934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60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19</v>
      </c>
      <c r="D11" s="25">
        <f>C11-B11</f>
        <v>19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253</v>
      </c>
      <c r="B14" s="61" t="s">
        <v>254</v>
      </c>
      <c r="C14" s="62" t="s">
        <v>15</v>
      </c>
      <c r="D14" s="63">
        <v>530</v>
      </c>
      <c r="E14" s="62" t="s">
        <v>3200</v>
      </c>
      <c r="F14" s="62" t="s">
        <v>3201</v>
      </c>
      <c r="G14" s="64" t="s">
        <v>2457</v>
      </c>
      <c r="H14" s="64" t="s">
        <v>101</v>
      </c>
      <c r="I14" s="65">
        <v>210</v>
      </c>
      <c r="J14" s="4">
        <f>IFERROR(VLOOKUP(A14,'GS by School'!A:X,20,0),0)</f>
        <v>0</v>
      </c>
      <c r="K14" s="4">
        <f>I14-J14</f>
        <v>210</v>
      </c>
      <c r="L14" s="40">
        <f>IFERROR(I14/#REF!,0)</f>
        <v>0</v>
      </c>
    </row>
    <row r="15" spans="1:17" ht="25.5" customHeight="1" x14ac:dyDescent="0.3">
      <c r="A15" s="39" t="s">
        <v>1281</v>
      </c>
      <c r="B15" s="60" t="s">
        <v>1282</v>
      </c>
      <c r="C15" s="57" t="s">
        <v>15</v>
      </c>
      <c r="D15" s="49">
        <v>534</v>
      </c>
      <c r="E15" s="49" t="s">
        <v>2457</v>
      </c>
      <c r="F15" s="49" t="s">
        <v>3202</v>
      </c>
      <c r="G15" s="49" t="s">
        <v>2457</v>
      </c>
      <c r="H15" s="57" t="s">
        <v>101</v>
      </c>
      <c r="I15" s="4">
        <v>246</v>
      </c>
      <c r="J15" s="4">
        <f>IFERROR(VLOOKUP(A15,'GS by School'!A:X,20,0),0)</f>
        <v>0</v>
      </c>
      <c r="K15" s="4">
        <f t="shared" ref="K15:K61" si="0">I15-J15</f>
        <v>246</v>
      </c>
      <c r="L15" s="8">
        <f>IFERROR(I15/#REF!,0)</f>
        <v>0</v>
      </c>
    </row>
    <row r="16" spans="1:17" ht="25.5" customHeight="1" x14ac:dyDescent="0.3">
      <c r="A16" s="39" t="s">
        <v>1524</v>
      </c>
      <c r="B16" s="60" t="s">
        <v>1525</v>
      </c>
      <c r="C16" s="57" t="s">
        <v>15</v>
      </c>
      <c r="D16" s="49">
        <v>530</v>
      </c>
      <c r="E16" s="49" t="s">
        <v>2457</v>
      </c>
      <c r="F16" s="49" t="s">
        <v>3203</v>
      </c>
      <c r="G16" s="49" t="s">
        <v>2457</v>
      </c>
      <c r="H16" s="57" t="s">
        <v>101</v>
      </c>
      <c r="I16" s="4">
        <v>178</v>
      </c>
      <c r="J16" s="4">
        <f>IFERROR(VLOOKUP(A16,'GS by School'!A:X,20,0),0)</f>
        <v>0</v>
      </c>
      <c r="K16" s="4">
        <f t="shared" si="0"/>
        <v>178</v>
      </c>
      <c r="L16" s="8">
        <f>IFERROR(I16/#REF!,0)</f>
        <v>0</v>
      </c>
    </row>
    <row r="17" spans="1:12" ht="25.5" customHeight="1" x14ac:dyDescent="0.3">
      <c r="A17" s="39" t="s">
        <v>919</v>
      </c>
      <c r="B17" s="60" t="s">
        <v>921</v>
      </c>
      <c r="C17" s="57" t="s">
        <v>15</v>
      </c>
      <c r="D17" s="49">
        <v>534</v>
      </c>
      <c r="E17" s="49" t="s">
        <v>2457</v>
      </c>
      <c r="F17" s="49" t="s">
        <v>3204</v>
      </c>
      <c r="G17" s="49" t="s">
        <v>2457</v>
      </c>
      <c r="H17" s="57" t="s">
        <v>101</v>
      </c>
      <c r="I17" s="4">
        <v>181</v>
      </c>
      <c r="J17" s="4">
        <f>IFERROR(VLOOKUP(A17,'GS by School'!A:X,20,0),0)</f>
        <v>0</v>
      </c>
      <c r="K17" s="4">
        <f t="shared" si="0"/>
        <v>181</v>
      </c>
      <c r="L17" s="8">
        <f>IFERROR(I17/#REF!,0)</f>
        <v>0</v>
      </c>
    </row>
    <row r="18" spans="1:12" ht="38.25" customHeight="1" x14ac:dyDescent="0.3">
      <c r="A18" s="39" t="s">
        <v>234</v>
      </c>
      <c r="B18" s="60" t="s">
        <v>235</v>
      </c>
      <c r="C18" s="57" t="s">
        <v>15</v>
      </c>
      <c r="D18" s="49">
        <v>534</v>
      </c>
      <c r="E18" s="49" t="s">
        <v>2457</v>
      </c>
      <c r="F18" s="49" t="s">
        <v>3205</v>
      </c>
      <c r="G18" s="49" t="s">
        <v>2457</v>
      </c>
      <c r="H18" s="57" t="s">
        <v>101</v>
      </c>
      <c r="I18" s="4">
        <v>113</v>
      </c>
      <c r="J18" s="4">
        <f>IFERROR(VLOOKUP(A18,'GS by School'!A:X,20,0),0)</f>
        <v>0</v>
      </c>
      <c r="K18" s="4">
        <f t="shared" si="0"/>
        <v>113</v>
      </c>
      <c r="L18" s="8">
        <f>IFERROR(I18/#REF!,0)</f>
        <v>0</v>
      </c>
    </row>
    <row r="19" spans="1:12" ht="25.5" customHeight="1" x14ac:dyDescent="0.3">
      <c r="A19" s="39" t="s">
        <v>236</v>
      </c>
      <c r="B19" s="60" t="s">
        <v>237</v>
      </c>
      <c r="C19" s="57" t="s">
        <v>15</v>
      </c>
      <c r="D19" s="49">
        <v>534</v>
      </c>
      <c r="E19" s="49" t="s">
        <v>2457</v>
      </c>
      <c r="F19" s="49" t="s">
        <v>3206</v>
      </c>
      <c r="G19" s="49" t="s">
        <v>2457</v>
      </c>
      <c r="H19" s="57" t="s">
        <v>101</v>
      </c>
      <c r="I19" s="4">
        <v>160</v>
      </c>
      <c r="J19" s="4">
        <f>IFERROR(VLOOKUP(A19,'GS by School'!A:X,20,0),0)</f>
        <v>0</v>
      </c>
      <c r="K19" s="4">
        <f t="shared" si="0"/>
        <v>160</v>
      </c>
      <c r="L19" s="8">
        <f>IFERROR(I19/#REF!,0)</f>
        <v>0</v>
      </c>
    </row>
    <row r="20" spans="1:12" ht="25.5" customHeight="1" x14ac:dyDescent="0.3">
      <c r="A20" s="39" t="s">
        <v>688</v>
      </c>
      <c r="B20" s="60" t="s">
        <v>689</v>
      </c>
      <c r="C20" s="57" t="s">
        <v>15</v>
      </c>
      <c r="D20" s="49">
        <v>543</v>
      </c>
      <c r="E20" s="49" t="s">
        <v>3207</v>
      </c>
      <c r="F20" s="49" t="s">
        <v>3208</v>
      </c>
      <c r="G20" s="49" t="s">
        <v>2457</v>
      </c>
      <c r="H20" s="57" t="s">
        <v>101</v>
      </c>
      <c r="I20" s="4">
        <v>84</v>
      </c>
      <c r="J20" s="4">
        <f>IFERROR(VLOOKUP(A20,'GS by School'!A:X,20,0),0)</f>
        <v>0</v>
      </c>
      <c r="K20" s="4">
        <f t="shared" si="0"/>
        <v>84</v>
      </c>
      <c r="L20" s="8">
        <f>IFERROR(I20/#REF!,0)</f>
        <v>0</v>
      </c>
    </row>
    <row r="21" spans="1:12" ht="25.5" customHeight="1" x14ac:dyDescent="0.3">
      <c r="A21" s="39" t="s">
        <v>2055</v>
      </c>
      <c r="B21" s="60" t="s">
        <v>2056</v>
      </c>
      <c r="C21" s="57" t="s">
        <v>15</v>
      </c>
      <c r="D21" s="49">
        <v>544</v>
      </c>
      <c r="E21" s="49" t="s">
        <v>3209</v>
      </c>
      <c r="F21" s="49" t="s">
        <v>3210</v>
      </c>
      <c r="G21" s="49" t="s">
        <v>2457</v>
      </c>
      <c r="H21" s="57" t="s">
        <v>101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25.5" customHeight="1" x14ac:dyDescent="0.3">
      <c r="A22" s="39" t="s">
        <v>2057</v>
      </c>
      <c r="B22" s="60" t="s">
        <v>3211</v>
      </c>
      <c r="C22" s="57" t="s">
        <v>15</v>
      </c>
      <c r="D22" s="49">
        <v>544</v>
      </c>
      <c r="E22" s="49" t="s">
        <v>3209</v>
      </c>
      <c r="F22" s="49">
        <v>79019</v>
      </c>
      <c r="G22" s="49" t="s">
        <v>2457</v>
      </c>
      <c r="H22" s="57" t="s">
        <v>101</v>
      </c>
      <c r="I22" s="4">
        <v>140</v>
      </c>
      <c r="J22" s="4">
        <f>IFERROR(VLOOKUP(A22,'GS by School'!A:X,20,0),0)</f>
        <v>0</v>
      </c>
      <c r="K22" s="4">
        <f t="shared" si="0"/>
        <v>140</v>
      </c>
      <c r="L22" s="8">
        <f>IFERROR(I22/#REF!,0)</f>
        <v>0</v>
      </c>
    </row>
    <row r="23" spans="1:12" ht="25.5" customHeight="1" x14ac:dyDescent="0.3">
      <c r="A23" s="39" t="s">
        <v>1959</v>
      </c>
      <c r="B23" s="60" t="s">
        <v>1960</v>
      </c>
      <c r="C23" s="57" t="s">
        <v>15</v>
      </c>
      <c r="D23" s="49">
        <v>534</v>
      </c>
      <c r="E23" s="49" t="s">
        <v>2457</v>
      </c>
      <c r="F23" s="49" t="s">
        <v>3212</v>
      </c>
      <c r="G23" s="49" t="s">
        <v>2457</v>
      </c>
      <c r="H23" s="57" t="s">
        <v>101</v>
      </c>
      <c r="I23" s="4">
        <v>197</v>
      </c>
      <c r="J23" s="4">
        <f>IFERROR(VLOOKUP(A23,'GS by School'!A:X,20,0),0)</f>
        <v>0</v>
      </c>
      <c r="K23" s="4">
        <f t="shared" si="0"/>
        <v>197</v>
      </c>
      <c r="L23" s="8">
        <f>IFERROR(I23/#REF!,0)</f>
        <v>0</v>
      </c>
    </row>
    <row r="24" spans="1:12" ht="25.5" customHeight="1" x14ac:dyDescent="0.3">
      <c r="A24" s="39" t="s">
        <v>1202</v>
      </c>
      <c r="B24" s="60" t="s">
        <v>1203</v>
      </c>
      <c r="C24" s="57" t="s">
        <v>15</v>
      </c>
      <c r="D24" s="49">
        <v>530</v>
      </c>
      <c r="E24" s="49" t="s">
        <v>2457</v>
      </c>
      <c r="F24" s="49" t="s">
        <v>3213</v>
      </c>
      <c r="G24" s="49" t="s">
        <v>2457</v>
      </c>
      <c r="H24" s="57" t="s">
        <v>101</v>
      </c>
      <c r="I24" s="4">
        <v>267</v>
      </c>
      <c r="J24" s="4">
        <f>IFERROR(VLOOKUP(A24,'GS by School'!A:X,20,0),0)</f>
        <v>0</v>
      </c>
      <c r="K24" s="4">
        <f t="shared" si="0"/>
        <v>267</v>
      </c>
      <c r="L24" s="8">
        <f>IFERROR(I24/#REF!,0)</f>
        <v>0</v>
      </c>
    </row>
    <row r="25" spans="1:12" ht="25.5" customHeight="1" x14ac:dyDescent="0.3">
      <c r="A25" s="39" t="s">
        <v>1324</v>
      </c>
      <c r="B25" s="60" t="s">
        <v>1325</v>
      </c>
      <c r="C25" s="57" t="s">
        <v>15</v>
      </c>
      <c r="D25" s="49">
        <v>530</v>
      </c>
      <c r="E25" s="49" t="s">
        <v>2457</v>
      </c>
      <c r="F25" s="49" t="s">
        <v>3214</v>
      </c>
      <c r="G25" s="49" t="s">
        <v>2457</v>
      </c>
      <c r="H25" s="57" t="s">
        <v>101</v>
      </c>
      <c r="I25" s="4">
        <v>207</v>
      </c>
      <c r="J25" s="4">
        <f>IFERROR(VLOOKUP(A25,'GS by School'!A:X,20,0),0)</f>
        <v>0</v>
      </c>
      <c r="K25" s="4">
        <f t="shared" si="0"/>
        <v>207</v>
      </c>
      <c r="L25" s="8">
        <f>IFERROR(I25/#REF!,0)</f>
        <v>0</v>
      </c>
    </row>
    <row r="26" spans="1:12" ht="25.5" customHeight="1" x14ac:dyDescent="0.3">
      <c r="A26" s="39" t="s">
        <v>1187</v>
      </c>
      <c r="B26" s="60" t="s">
        <v>1188</v>
      </c>
      <c r="C26" s="57" t="s">
        <v>15</v>
      </c>
      <c r="D26" s="49">
        <v>530</v>
      </c>
      <c r="E26" s="49" t="s">
        <v>2457</v>
      </c>
      <c r="F26" s="49" t="s">
        <v>3215</v>
      </c>
      <c r="G26" s="49" t="s">
        <v>2457</v>
      </c>
      <c r="H26" s="57" t="s">
        <v>101</v>
      </c>
      <c r="I26" s="4">
        <v>200</v>
      </c>
      <c r="J26" s="4">
        <f>IFERROR(VLOOKUP(A26,'GS by School'!A:X,20,0),0)</f>
        <v>0</v>
      </c>
      <c r="K26" s="4">
        <f t="shared" si="0"/>
        <v>200</v>
      </c>
      <c r="L26" s="8">
        <f>IFERROR(I26/#REF!,0)</f>
        <v>0</v>
      </c>
    </row>
    <row r="27" spans="1:12" ht="25.5" customHeight="1" x14ac:dyDescent="0.3">
      <c r="A27" s="4" t="s">
        <v>1078</v>
      </c>
      <c r="B27" s="36" t="s">
        <v>1079</v>
      </c>
      <c r="C27" s="58" t="s">
        <v>15</v>
      </c>
      <c r="D27" s="58">
        <v>530</v>
      </c>
      <c r="E27" s="58" t="s">
        <v>2457</v>
      </c>
      <c r="F27" s="58" t="s">
        <v>3216</v>
      </c>
      <c r="G27" s="58" t="s">
        <v>2457</v>
      </c>
      <c r="H27" s="58" t="s">
        <v>101</v>
      </c>
      <c r="I27" s="4">
        <v>158</v>
      </c>
      <c r="J27" s="4">
        <f>IFERROR(VLOOKUP(A27,'GS by School'!A:X,20,0),0)</f>
        <v>0</v>
      </c>
      <c r="K27" s="4">
        <f t="shared" si="0"/>
        <v>158</v>
      </c>
      <c r="L27" s="8">
        <f>IFERROR(I27/#REF!,0)</f>
        <v>0</v>
      </c>
    </row>
    <row r="28" spans="1:12" ht="25.5" customHeight="1" x14ac:dyDescent="0.3">
      <c r="A28" s="4" t="s">
        <v>760</v>
      </c>
      <c r="B28" s="36" t="s">
        <v>3217</v>
      </c>
      <c r="C28" s="58" t="s">
        <v>15</v>
      </c>
      <c r="D28" s="58">
        <v>545</v>
      </c>
      <c r="E28" s="58" t="s">
        <v>3218</v>
      </c>
      <c r="F28" s="58" t="s">
        <v>3219</v>
      </c>
      <c r="G28" s="58" t="s">
        <v>2457</v>
      </c>
      <c r="H28" s="58" t="s">
        <v>101</v>
      </c>
      <c r="I28" s="4">
        <v>27</v>
      </c>
      <c r="J28" s="4">
        <f>IFERROR(VLOOKUP(A28,'GS by School'!A:X,20,0),0)</f>
        <v>0</v>
      </c>
      <c r="K28" s="4">
        <f t="shared" si="0"/>
        <v>27</v>
      </c>
      <c r="L28" s="8">
        <f>IFERROR(I28/#REF!,0)</f>
        <v>0</v>
      </c>
    </row>
    <row r="29" spans="1:12" ht="25.5" customHeight="1" x14ac:dyDescent="0.3">
      <c r="A29" s="4" t="s">
        <v>617</v>
      </c>
      <c r="B29" s="36" t="s">
        <v>618</v>
      </c>
      <c r="C29" s="58" t="s">
        <v>15</v>
      </c>
      <c r="D29" s="58">
        <v>545</v>
      </c>
      <c r="E29" s="58" t="s">
        <v>3218</v>
      </c>
      <c r="F29" s="58" t="s">
        <v>3220</v>
      </c>
      <c r="G29" s="58" t="s">
        <v>2457</v>
      </c>
      <c r="H29" s="58" t="s">
        <v>101</v>
      </c>
      <c r="I29" s="4">
        <v>72</v>
      </c>
      <c r="J29" s="4">
        <f>IFERROR(VLOOKUP(A29,'GS by School'!A:X,20,0),0)</f>
        <v>0</v>
      </c>
      <c r="K29" s="4">
        <f t="shared" si="0"/>
        <v>72</v>
      </c>
      <c r="L29" s="8">
        <f>IFERROR(I29/#REF!,0)</f>
        <v>0</v>
      </c>
    </row>
    <row r="30" spans="1:12" ht="25.5" customHeight="1" x14ac:dyDescent="0.3">
      <c r="A30" s="4" t="s">
        <v>1428</v>
      </c>
      <c r="B30" s="36" t="s">
        <v>1429</v>
      </c>
      <c r="C30" s="58" t="s">
        <v>15</v>
      </c>
      <c r="D30" s="58">
        <v>543</v>
      </c>
      <c r="E30" s="58" t="s">
        <v>3221</v>
      </c>
      <c r="F30" s="58" t="s">
        <v>3222</v>
      </c>
      <c r="G30" s="58" t="s">
        <v>2457</v>
      </c>
      <c r="H30" s="58" t="s">
        <v>101</v>
      </c>
      <c r="I30" s="4">
        <v>56</v>
      </c>
      <c r="J30" s="4">
        <f>IFERROR(VLOOKUP(A30,'GS by School'!A:X,20,0),0)</f>
        <v>0</v>
      </c>
      <c r="K30" s="4">
        <f t="shared" si="0"/>
        <v>56</v>
      </c>
      <c r="L30" s="8">
        <f>IFERROR(I30/#REF!,0)</f>
        <v>0</v>
      </c>
    </row>
    <row r="31" spans="1:12" ht="25.5" customHeight="1" x14ac:dyDescent="0.3">
      <c r="A31" s="4" t="s">
        <v>1112</v>
      </c>
      <c r="B31" s="36" t="s">
        <v>1111</v>
      </c>
      <c r="C31" s="58" t="s">
        <v>15</v>
      </c>
      <c r="D31" s="58">
        <v>530</v>
      </c>
      <c r="E31" s="58" t="s">
        <v>2457</v>
      </c>
      <c r="F31" s="58" t="s">
        <v>3223</v>
      </c>
      <c r="G31" s="58" t="s">
        <v>2457</v>
      </c>
      <c r="H31" s="58" t="s">
        <v>101</v>
      </c>
      <c r="I31" s="4">
        <v>175</v>
      </c>
      <c r="J31" s="4">
        <f>IFERROR(VLOOKUP(A31,'GS by School'!A:X,20,0),0)</f>
        <v>0</v>
      </c>
      <c r="K31" s="4">
        <f t="shared" si="0"/>
        <v>175</v>
      </c>
      <c r="L31" s="8">
        <f>IFERROR(I31/#REF!,0)</f>
        <v>0</v>
      </c>
    </row>
    <row r="32" spans="1:12" ht="36" customHeight="1" x14ac:dyDescent="0.3">
      <c r="A32" s="4" t="s">
        <v>579</v>
      </c>
      <c r="B32" s="36" t="s">
        <v>3224</v>
      </c>
      <c r="C32" s="58" t="s">
        <v>15</v>
      </c>
      <c r="D32" s="58">
        <v>530</v>
      </c>
      <c r="E32" s="58" t="s">
        <v>2457</v>
      </c>
      <c r="F32" s="58" t="s">
        <v>3225</v>
      </c>
      <c r="G32" s="58" t="s">
        <v>2457</v>
      </c>
      <c r="H32" s="58" t="s">
        <v>101</v>
      </c>
      <c r="I32" s="4">
        <v>228</v>
      </c>
      <c r="J32" s="4">
        <f>IFERROR(VLOOKUP(A32,'GS by School'!A:X,20,0),0)</f>
        <v>0</v>
      </c>
      <c r="K32" s="4">
        <f t="shared" si="0"/>
        <v>228</v>
      </c>
      <c r="L32" s="8">
        <f>IFERROR(I32/#REF!,0)</f>
        <v>0</v>
      </c>
    </row>
    <row r="33" spans="1:12" ht="25.5" customHeight="1" x14ac:dyDescent="0.3">
      <c r="A33" s="4" t="s">
        <v>1605</v>
      </c>
      <c r="B33" s="36" t="s">
        <v>1602</v>
      </c>
      <c r="C33" s="58" t="s">
        <v>15</v>
      </c>
      <c r="D33" s="58">
        <v>530</v>
      </c>
      <c r="E33" s="58" t="s">
        <v>2457</v>
      </c>
      <c r="F33" s="58" t="s">
        <v>3226</v>
      </c>
      <c r="G33" s="58" t="s">
        <v>2457</v>
      </c>
      <c r="H33" s="58" t="s">
        <v>101</v>
      </c>
      <c r="I33" s="4">
        <v>128</v>
      </c>
      <c r="J33" s="4">
        <f>IFERROR(VLOOKUP(A33,'GS by School'!A:X,20,0),0)</f>
        <v>0</v>
      </c>
      <c r="K33" s="4">
        <f t="shared" si="0"/>
        <v>128</v>
      </c>
      <c r="L33" s="8">
        <f>IFERROR(I33/#REF!,0)</f>
        <v>0</v>
      </c>
    </row>
    <row r="34" spans="1:12" ht="25.5" customHeight="1" x14ac:dyDescent="0.3">
      <c r="A34" s="4" t="s">
        <v>1841</v>
      </c>
      <c r="B34" s="36" t="s">
        <v>1842</v>
      </c>
      <c r="C34" s="58" t="s">
        <v>15</v>
      </c>
      <c r="D34" s="58">
        <v>530</v>
      </c>
      <c r="E34" s="58" t="s">
        <v>2457</v>
      </c>
      <c r="F34" s="58" t="s">
        <v>3227</v>
      </c>
      <c r="G34" s="58" t="s">
        <v>2457</v>
      </c>
      <c r="H34" s="58" t="s">
        <v>101</v>
      </c>
      <c r="I34" s="4">
        <v>104</v>
      </c>
      <c r="J34" s="4">
        <f>IFERROR(VLOOKUP(A34,'GS by School'!A:X,20,0),0)</f>
        <v>0</v>
      </c>
      <c r="K34" s="4">
        <f t="shared" si="0"/>
        <v>104</v>
      </c>
      <c r="L34" s="8">
        <f>IFERROR(I34/#REF!,0)</f>
        <v>0</v>
      </c>
    </row>
    <row r="35" spans="1:12" ht="25.5" customHeight="1" x14ac:dyDescent="0.3">
      <c r="A35" s="4" t="s">
        <v>1610</v>
      </c>
      <c r="B35" s="36" t="s">
        <v>1611</v>
      </c>
      <c r="C35" s="58" t="s">
        <v>15</v>
      </c>
      <c r="D35" s="58">
        <v>530</v>
      </c>
      <c r="E35" s="58" t="s">
        <v>2457</v>
      </c>
      <c r="F35" s="58" t="s">
        <v>3228</v>
      </c>
      <c r="G35" s="58" t="s">
        <v>2457</v>
      </c>
      <c r="H35" s="58" t="s">
        <v>101</v>
      </c>
      <c r="I35" s="4">
        <v>153</v>
      </c>
      <c r="J35" s="4">
        <f>IFERROR(VLOOKUP(A35,'GS by School'!A:X,20,0),0)</f>
        <v>0</v>
      </c>
      <c r="K35" s="4">
        <f t="shared" si="0"/>
        <v>153</v>
      </c>
      <c r="L35" s="8">
        <f>IFERROR(I35/#REF!,0)</f>
        <v>0</v>
      </c>
    </row>
    <row r="36" spans="1:12" ht="25.5" customHeight="1" x14ac:dyDescent="0.3">
      <c r="A36" s="4" t="s">
        <v>764</v>
      </c>
      <c r="B36" s="36" t="s">
        <v>765</v>
      </c>
      <c r="C36" s="58" t="s">
        <v>15</v>
      </c>
      <c r="D36" s="58">
        <v>530</v>
      </c>
      <c r="E36" s="58" t="s">
        <v>2457</v>
      </c>
      <c r="F36" s="58" t="s">
        <v>3229</v>
      </c>
      <c r="G36" s="58" t="s">
        <v>2457</v>
      </c>
      <c r="H36" s="58" t="s">
        <v>101</v>
      </c>
      <c r="I36" s="4">
        <v>144</v>
      </c>
      <c r="J36" s="4">
        <f>IFERROR(VLOOKUP(A36,'GS by School'!A:X,20,0),0)</f>
        <v>0</v>
      </c>
      <c r="K36" s="4">
        <f t="shared" si="0"/>
        <v>144</v>
      </c>
      <c r="L36" s="8">
        <f>IFERROR(I36/#REF!,0)</f>
        <v>0</v>
      </c>
    </row>
    <row r="37" spans="1:12" ht="25.5" customHeight="1" x14ac:dyDescent="0.3">
      <c r="A37" s="4" t="s">
        <v>2110</v>
      </c>
      <c r="B37" s="36" t="s">
        <v>2111</v>
      </c>
      <c r="C37" s="58" t="s">
        <v>15</v>
      </c>
      <c r="D37" s="58">
        <v>530</v>
      </c>
      <c r="E37" s="58" t="s">
        <v>2457</v>
      </c>
      <c r="F37" s="58" t="s">
        <v>3230</v>
      </c>
      <c r="G37" s="58" t="s">
        <v>2457</v>
      </c>
      <c r="H37" s="58" t="s">
        <v>101</v>
      </c>
      <c r="I37" s="4">
        <v>164</v>
      </c>
      <c r="J37" s="4">
        <f>IFERROR(VLOOKUP(A37,'GS by School'!A:X,20,0),0)</f>
        <v>0</v>
      </c>
      <c r="K37" s="4">
        <f t="shared" si="0"/>
        <v>164</v>
      </c>
      <c r="L37" s="8">
        <f>IFERROR(I37/#REF!,0)</f>
        <v>0</v>
      </c>
    </row>
    <row r="38" spans="1:12" ht="25.5" customHeight="1" x14ac:dyDescent="0.3">
      <c r="A38" s="4" t="s">
        <v>993</v>
      </c>
      <c r="B38" s="36" t="s">
        <v>994</v>
      </c>
      <c r="C38" s="58" t="s">
        <v>15</v>
      </c>
      <c r="D38" s="58">
        <v>534</v>
      </c>
      <c r="E38" s="58" t="s">
        <v>2457</v>
      </c>
      <c r="F38" s="58" t="s">
        <v>3231</v>
      </c>
      <c r="G38" s="58" t="s">
        <v>2457</v>
      </c>
      <c r="H38" s="58" t="s">
        <v>101</v>
      </c>
      <c r="I38" s="4">
        <v>197</v>
      </c>
      <c r="J38" s="4">
        <f>IFERROR(VLOOKUP(A38,'GS by School'!A:X,20,0),0)</f>
        <v>0</v>
      </c>
      <c r="K38" s="4">
        <f t="shared" si="0"/>
        <v>197</v>
      </c>
      <c r="L38" s="8">
        <f>IFERROR(I38/#REF!,0)</f>
        <v>0</v>
      </c>
    </row>
    <row r="39" spans="1:12" ht="25.5" customHeight="1" x14ac:dyDescent="0.3">
      <c r="A39" s="4" t="s">
        <v>2000</v>
      </c>
      <c r="B39" s="36" t="s">
        <v>2001</v>
      </c>
      <c r="C39" s="58" t="s">
        <v>15</v>
      </c>
      <c r="D39" s="58">
        <v>514</v>
      </c>
      <c r="E39" s="58" t="s">
        <v>3232</v>
      </c>
      <c r="F39" s="58" t="s">
        <v>3233</v>
      </c>
      <c r="G39" s="58" t="s">
        <v>2457</v>
      </c>
      <c r="H39" s="58" t="s">
        <v>101</v>
      </c>
      <c r="I39" s="4">
        <v>137</v>
      </c>
      <c r="J39" s="4">
        <f>IFERROR(VLOOKUP(A39,'GS by School'!A:X,20,0),0)</f>
        <v>0</v>
      </c>
      <c r="K39" s="4">
        <f t="shared" si="0"/>
        <v>137</v>
      </c>
      <c r="L39" s="8">
        <f>IFERROR(I39/#REF!,0)</f>
        <v>0</v>
      </c>
    </row>
    <row r="40" spans="1:12" ht="33.75" customHeight="1" x14ac:dyDescent="0.3">
      <c r="A40" s="4" t="s">
        <v>2014</v>
      </c>
      <c r="B40" s="36" t="s">
        <v>2015</v>
      </c>
      <c r="C40" s="58" t="s">
        <v>15</v>
      </c>
      <c r="D40" s="58">
        <v>534</v>
      </c>
      <c r="E40" s="58" t="s">
        <v>2457</v>
      </c>
      <c r="F40" s="58" t="s">
        <v>3234</v>
      </c>
      <c r="G40" s="58" t="s">
        <v>2457</v>
      </c>
      <c r="H40" s="58" t="s">
        <v>101</v>
      </c>
      <c r="I40" s="4">
        <v>143</v>
      </c>
      <c r="J40" s="4">
        <f>IFERROR(VLOOKUP(A40,'GS by School'!A:X,20,0),0)</f>
        <v>0</v>
      </c>
      <c r="K40" s="4">
        <f t="shared" si="0"/>
        <v>143</v>
      </c>
      <c r="L40" s="8">
        <f>IFERROR(I40/#REF!,0)</f>
        <v>0</v>
      </c>
    </row>
    <row r="41" spans="1:12" ht="39.75" customHeight="1" x14ac:dyDescent="0.3">
      <c r="A41" s="4" t="s">
        <v>1686</v>
      </c>
      <c r="B41" s="36" t="s">
        <v>3235</v>
      </c>
      <c r="C41" s="58" t="s">
        <v>15</v>
      </c>
      <c r="D41" s="58">
        <v>530</v>
      </c>
      <c r="E41" s="58" t="s">
        <v>2457</v>
      </c>
      <c r="F41" s="58" t="s">
        <v>3236</v>
      </c>
      <c r="G41" s="58" t="s">
        <v>2457</v>
      </c>
      <c r="H41" s="58" t="s">
        <v>101</v>
      </c>
      <c r="I41" s="4">
        <v>115</v>
      </c>
      <c r="J41" s="4">
        <f>IFERROR(VLOOKUP(A41,'GS by School'!A:X,20,0),0)</f>
        <v>0</v>
      </c>
      <c r="K41" s="4">
        <f t="shared" si="0"/>
        <v>115</v>
      </c>
      <c r="L41" s="8">
        <f>IFERROR(I41/#REF!,0)</f>
        <v>0</v>
      </c>
    </row>
    <row r="42" spans="1:12" ht="25.5" customHeight="1" x14ac:dyDescent="0.3">
      <c r="A42" s="4" t="s">
        <v>786</v>
      </c>
      <c r="B42" s="36" t="s">
        <v>787</v>
      </c>
      <c r="C42" s="58" t="s">
        <v>15</v>
      </c>
      <c r="D42" s="58">
        <v>530</v>
      </c>
      <c r="E42" s="58" t="s">
        <v>2457</v>
      </c>
      <c r="F42" s="58" t="s">
        <v>3237</v>
      </c>
      <c r="G42" s="58" t="s">
        <v>2457</v>
      </c>
      <c r="H42" s="58" t="s">
        <v>101</v>
      </c>
      <c r="I42" s="4">
        <v>81</v>
      </c>
      <c r="J42" s="4">
        <f>IFERROR(VLOOKUP(A42,'GS by School'!A:X,20,0),0)</f>
        <v>0</v>
      </c>
      <c r="K42" s="4">
        <f t="shared" si="0"/>
        <v>81</v>
      </c>
      <c r="L42" s="8">
        <f>IFERROR(I42/#REF!,0)</f>
        <v>0</v>
      </c>
    </row>
    <row r="43" spans="1:12" ht="25.5" customHeight="1" x14ac:dyDescent="0.3">
      <c r="A43" s="4" t="s">
        <v>317</v>
      </c>
      <c r="B43" s="36" t="s">
        <v>318</v>
      </c>
      <c r="C43" s="58" t="s">
        <v>15</v>
      </c>
      <c r="D43" s="58">
        <v>530</v>
      </c>
      <c r="E43" s="58" t="s">
        <v>3200</v>
      </c>
      <c r="F43" s="58" t="s">
        <v>3201</v>
      </c>
      <c r="G43" s="58" t="s">
        <v>2457</v>
      </c>
      <c r="H43" s="58" t="s">
        <v>101</v>
      </c>
      <c r="I43" s="4">
        <v>213</v>
      </c>
      <c r="J43" s="4">
        <f>IFERROR(VLOOKUP(A43,'GS by School'!A:X,20,0),0)</f>
        <v>0</v>
      </c>
      <c r="K43" s="4">
        <f t="shared" si="0"/>
        <v>213</v>
      </c>
      <c r="L43" s="8">
        <f>IFERROR(I43/#REF!,0)</f>
        <v>0</v>
      </c>
    </row>
    <row r="44" spans="1:12" ht="25.5" customHeight="1" x14ac:dyDescent="0.3">
      <c r="A44" s="4" t="s">
        <v>2149</v>
      </c>
      <c r="B44" s="36" t="s">
        <v>2150</v>
      </c>
      <c r="C44" s="58" t="s">
        <v>15</v>
      </c>
      <c r="D44" s="58">
        <v>534</v>
      </c>
      <c r="E44" s="58" t="s">
        <v>2457</v>
      </c>
      <c r="F44" s="58" t="s">
        <v>3238</v>
      </c>
      <c r="G44" s="58" t="s">
        <v>2457</v>
      </c>
      <c r="H44" s="58" t="s">
        <v>101</v>
      </c>
      <c r="I44" s="4">
        <v>146</v>
      </c>
      <c r="J44" s="4">
        <f>IFERROR(VLOOKUP(A44,'GS by School'!A:X,20,0),0)</f>
        <v>0</v>
      </c>
      <c r="K44" s="4">
        <f t="shared" si="0"/>
        <v>146</v>
      </c>
      <c r="L44" s="8">
        <f>IFERROR(I44/#REF!,0)</f>
        <v>0</v>
      </c>
    </row>
    <row r="45" spans="1:12" ht="25.5" customHeight="1" x14ac:dyDescent="0.3">
      <c r="A45" s="4" t="s">
        <v>815</v>
      </c>
      <c r="B45" s="36" t="s">
        <v>814</v>
      </c>
      <c r="C45" s="58" t="s">
        <v>15</v>
      </c>
      <c r="D45" s="58">
        <v>534</v>
      </c>
      <c r="E45" s="58" t="s">
        <v>2457</v>
      </c>
      <c r="F45" s="58" t="s">
        <v>3239</v>
      </c>
      <c r="G45" s="58" t="s">
        <v>2457</v>
      </c>
      <c r="H45" s="58" t="s">
        <v>101</v>
      </c>
      <c r="I45" s="4">
        <v>188</v>
      </c>
      <c r="J45" s="4">
        <f>IFERROR(VLOOKUP(A45,'GS by School'!A:X,20,0),0)</f>
        <v>0</v>
      </c>
      <c r="K45" s="4">
        <f t="shared" si="0"/>
        <v>188</v>
      </c>
      <c r="L45" s="8">
        <f>IFERROR(I45/#REF!,0)</f>
        <v>0</v>
      </c>
    </row>
    <row r="46" spans="1:12" ht="25.5" customHeight="1" x14ac:dyDescent="0.3">
      <c r="A46" s="4" t="s">
        <v>416</v>
      </c>
      <c r="B46" s="36" t="s">
        <v>415</v>
      </c>
      <c r="C46" s="58" t="s">
        <v>15</v>
      </c>
      <c r="D46" s="58">
        <v>530</v>
      </c>
      <c r="E46" s="58" t="s">
        <v>2457</v>
      </c>
      <c r="F46" s="58" t="s">
        <v>3240</v>
      </c>
      <c r="G46" s="58" t="s">
        <v>2457</v>
      </c>
      <c r="H46" s="58" t="s">
        <v>101</v>
      </c>
      <c r="I46" s="4">
        <v>186</v>
      </c>
      <c r="J46" s="4">
        <f>IFERROR(VLOOKUP(A46,'GS by School'!A:X,20,0),0)</f>
        <v>0</v>
      </c>
      <c r="K46" s="4">
        <f t="shared" si="0"/>
        <v>186</v>
      </c>
      <c r="L46" s="8">
        <f>IFERROR(I46/#REF!,0)</f>
        <v>0</v>
      </c>
    </row>
    <row r="47" spans="1:12" ht="25.5" customHeight="1" x14ac:dyDescent="0.3">
      <c r="A47" s="4" t="s">
        <v>414</v>
      </c>
      <c r="B47" s="36" t="s">
        <v>415</v>
      </c>
      <c r="C47" s="58" t="s">
        <v>15</v>
      </c>
      <c r="D47" s="58">
        <v>530</v>
      </c>
      <c r="E47" s="58" t="s">
        <v>3241</v>
      </c>
      <c r="F47" s="58" t="s">
        <v>3242</v>
      </c>
      <c r="G47" s="58" t="s">
        <v>2457</v>
      </c>
      <c r="H47" s="58" t="s">
        <v>101</v>
      </c>
      <c r="I47" s="4">
        <v>0</v>
      </c>
      <c r="J47" s="4">
        <f>IFERROR(VLOOKUP(A47,'GS by School'!A:X,20,0),0)</f>
        <v>0</v>
      </c>
      <c r="K47" s="4">
        <f t="shared" si="0"/>
        <v>0</v>
      </c>
      <c r="L47" s="8">
        <f>IFERROR(I47/#REF!,0)</f>
        <v>0</v>
      </c>
    </row>
    <row r="48" spans="1:12" ht="25.5" customHeight="1" x14ac:dyDescent="0.3">
      <c r="A48" s="4" t="s">
        <v>474</v>
      </c>
      <c r="B48" s="36" t="s">
        <v>475</v>
      </c>
      <c r="C48" s="58" t="s">
        <v>15</v>
      </c>
      <c r="D48" s="58">
        <v>530</v>
      </c>
      <c r="E48" s="58" t="s">
        <v>2457</v>
      </c>
      <c r="F48" s="58" t="s">
        <v>3243</v>
      </c>
      <c r="G48" s="58" t="s">
        <v>2457</v>
      </c>
      <c r="H48" s="58" t="s">
        <v>101</v>
      </c>
      <c r="I48" s="4">
        <v>210</v>
      </c>
      <c r="J48" s="4">
        <f>IFERROR(VLOOKUP(A48,'GS by School'!A:X,20,0),0)</f>
        <v>0</v>
      </c>
      <c r="K48" s="4">
        <f t="shared" si="0"/>
        <v>210</v>
      </c>
      <c r="L48" s="8">
        <f>IFERROR(I48/#REF!,0)</f>
        <v>0</v>
      </c>
    </row>
    <row r="49" spans="1:12" ht="25.5" customHeight="1" x14ac:dyDescent="0.3">
      <c r="A49" s="4" t="s">
        <v>2242</v>
      </c>
      <c r="B49" s="36" t="s">
        <v>2243</v>
      </c>
      <c r="C49" s="58" t="s">
        <v>15</v>
      </c>
      <c r="D49" s="58">
        <v>534</v>
      </c>
      <c r="E49" s="58" t="s">
        <v>2457</v>
      </c>
      <c r="F49" s="58" t="s">
        <v>3244</v>
      </c>
      <c r="G49" s="58" t="s">
        <v>2457</v>
      </c>
      <c r="H49" s="58" t="s">
        <v>101</v>
      </c>
      <c r="I49" s="4">
        <v>202</v>
      </c>
      <c r="J49" s="4">
        <f>IFERROR(VLOOKUP(A49,'GS by School'!A:X,20,0),0)</f>
        <v>0</v>
      </c>
      <c r="K49" s="4">
        <f t="shared" si="0"/>
        <v>202</v>
      </c>
      <c r="L49" s="8">
        <f>IFERROR(I49/#REF!,0)</f>
        <v>0</v>
      </c>
    </row>
    <row r="50" spans="1:12" ht="25.5" customHeight="1" x14ac:dyDescent="0.3">
      <c r="A50" s="4" t="s">
        <v>2244</v>
      </c>
      <c r="B50" s="36" t="s">
        <v>2245</v>
      </c>
      <c r="C50" s="58" t="s">
        <v>15</v>
      </c>
      <c r="D50" s="58">
        <v>530</v>
      </c>
      <c r="E50" s="58" t="s">
        <v>2457</v>
      </c>
      <c r="F50" s="58" t="s">
        <v>3245</v>
      </c>
      <c r="G50" s="58" t="s">
        <v>2457</v>
      </c>
      <c r="H50" s="58" t="s">
        <v>101</v>
      </c>
      <c r="I50" s="4">
        <v>197</v>
      </c>
      <c r="J50" s="4">
        <f>IFERROR(VLOOKUP(A50,'GS by School'!A:X,20,0),0)</f>
        <v>0</v>
      </c>
      <c r="K50" s="4">
        <f t="shared" si="0"/>
        <v>197</v>
      </c>
      <c r="L50" s="8">
        <f>IFERROR(I50/#REF!,0)</f>
        <v>0</v>
      </c>
    </row>
    <row r="51" spans="1:12" ht="25.5" customHeight="1" x14ac:dyDescent="0.3">
      <c r="A51" s="4" t="s">
        <v>2192</v>
      </c>
      <c r="B51" s="36" t="s">
        <v>2193</v>
      </c>
      <c r="C51" s="58" t="s">
        <v>15</v>
      </c>
      <c r="D51" s="58">
        <v>534</v>
      </c>
      <c r="E51" s="58" t="s">
        <v>2457</v>
      </c>
      <c r="F51" s="58" t="s">
        <v>3246</v>
      </c>
      <c r="G51" s="58" t="s">
        <v>2457</v>
      </c>
      <c r="H51" s="58" t="s">
        <v>101</v>
      </c>
      <c r="I51" s="4">
        <v>236</v>
      </c>
      <c r="J51" s="4">
        <f>IFERROR(VLOOKUP(A51,'GS by School'!A:X,20,0),0)</f>
        <v>0</v>
      </c>
      <c r="K51" s="4">
        <f t="shared" si="0"/>
        <v>236</v>
      </c>
      <c r="L51" s="8">
        <f>IFERROR(I51/#REF!,0)</f>
        <v>0</v>
      </c>
    </row>
    <row r="52" spans="1:12" ht="25.5" customHeight="1" x14ac:dyDescent="0.3">
      <c r="A52" s="4" t="s">
        <v>2077</v>
      </c>
      <c r="B52" s="36" t="s">
        <v>2078</v>
      </c>
      <c r="C52" s="58" t="s">
        <v>15</v>
      </c>
      <c r="D52" s="58">
        <v>534</v>
      </c>
      <c r="E52" s="58" t="s">
        <v>2457</v>
      </c>
      <c r="F52" s="58" t="s">
        <v>3247</v>
      </c>
      <c r="G52" s="58" t="s">
        <v>2457</v>
      </c>
      <c r="H52" s="58" t="s">
        <v>101</v>
      </c>
      <c r="I52" s="4">
        <v>179</v>
      </c>
      <c r="J52" s="4">
        <f>IFERROR(VLOOKUP(A52,'GS by School'!A:X,20,0),0)</f>
        <v>0</v>
      </c>
      <c r="K52" s="4">
        <f t="shared" si="0"/>
        <v>179</v>
      </c>
      <c r="L52" s="8">
        <f>IFERROR(I52/#REF!,0)</f>
        <v>0</v>
      </c>
    </row>
    <row r="53" spans="1:12" ht="25.5" customHeight="1" x14ac:dyDescent="0.3">
      <c r="A53" s="4" t="s">
        <v>2086</v>
      </c>
      <c r="B53" s="36" t="s">
        <v>2087</v>
      </c>
      <c r="C53" s="58" t="s">
        <v>15</v>
      </c>
      <c r="D53" s="58">
        <v>530</v>
      </c>
      <c r="E53" s="58" t="s">
        <v>2457</v>
      </c>
      <c r="F53" s="58" t="s">
        <v>3248</v>
      </c>
      <c r="G53" s="58" t="s">
        <v>2457</v>
      </c>
      <c r="H53" s="58" t="s">
        <v>101</v>
      </c>
      <c r="I53" s="4">
        <v>142</v>
      </c>
      <c r="J53" s="4">
        <f>IFERROR(VLOOKUP(A53,'GS by School'!A:X,20,0),0)</f>
        <v>0</v>
      </c>
      <c r="K53" s="4">
        <f t="shared" si="0"/>
        <v>142</v>
      </c>
      <c r="L53" s="8">
        <f>IFERROR(I53/#REF!,0)</f>
        <v>0</v>
      </c>
    </row>
    <row r="54" spans="1:12" ht="39.75" customHeight="1" x14ac:dyDescent="0.3">
      <c r="A54" s="4" t="s">
        <v>2356</v>
      </c>
      <c r="B54" s="36" t="s">
        <v>2357</v>
      </c>
      <c r="C54" s="58" t="s">
        <v>15</v>
      </c>
      <c r="D54" s="58">
        <v>530</v>
      </c>
      <c r="E54" s="58" t="s">
        <v>2457</v>
      </c>
      <c r="F54" s="58" t="s">
        <v>3249</v>
      </c>
      <c r="G54" s="58" t="s">
        <v>2457</v>
      </c>
      <c r="H54" s="58" t="s">
        <v>101</v>
      </c>
      <c r="I54" s="4">
        <v>94</v>
      </c>
      <c r="J54" s="4">
        <f>IFERROR(VLOOKUP(A54,'GS by School'!A:X,20,0),0)</f>
        <v>0</v>
      </c>
      <c r="K54" s="4">
        <f t="shared" si="0"/>
        <v>94</v>
      </c>
      <c r="L54" s="8">
        <f>IFERROR(I54/#REF!,0)</f>
        <v>0</v>
      </c>
    </row>
    <row r="55" spans="1:12" ht="25.5" customHeight="1" x14ac:dyDescent="0.3">
      <c r="A55" s="4" t="s">
        <v>678</v>
      </c>
      <c r="B55" s="36" t="s">
        <v>679</v>
      </c>
      <c r="C55" s="58" t="s">
        <v>15</v>
      </c>
      <c r="D55" s="58">
        <v>530</v>
      </c>
      <c r="E55" s="58" t="s">
        <v>2457</v>
      </c>
      <c r="F55" s="58" t="s">
        <v>3250</v>
      </c>
      <c r="G55" s="58" t="s">
        <v>2457</v>
      </c>
      <c r="H55" s="58" t="s">
        <v>101</v>
      </c>
      <c r="I55" s="4">
        <v>117</v>
      </c>
      <c r="J55" s="4">
        <f>IFERROR(VLOOKUP(A55,'GS by School'!A:X,20,0),0)</f>
        <v>0</v>
      </c>
      <c r="K55" s="4">
        <f t="shared" si="0"/>
        <v>117</v>
      </c>
      <c r="L55" s="8">
        <f>IFERROR(I55/#REF!,0)</f>
        <v>0</v>
      </c>
    </row>
    <row r="56" spans="1:12" ht="25.5" customHeight="1" x14ac:dyDescent="0.3">
      <c r="A56" s="4" t="s">
        <v>2316</v>
      </c>
      <c r="B56" s="36" t="s">
        <v>2317</v>
      </c>
      <c r="C56" s="58" t="s">
        <v>15</v>
      </c>
      <c r="D56" s="58">
        <v>530</v>
      </c>
      <c r="E56" s="58" t="s">
        <v>2457</v>
      </c>
      <c r="F56" s="58" t="s">
        <v>3144</v>
      </c>
      <c r="G56" s="58" t="s">
        <v>2457</v>
      </c>
      <c r="H56" s="58" t="s">
        <v>101</v>
      </c>
      <c r="I56" s="4">
        <v>299</v>
      </c>
      <c r="J56" s="4">
        <f>IFERROR(VLOOKUP(A56,'GS by School'!A:X,20,0),0)</f>
        <v>0</v>
      </c>
      <c r="K56" s="4">
        <f t="shared" si="0"/>
        <v>299</v>
      </c>
      <c r="L56" s="8">
        <f>IFERROR(I56/#REF!,0)</f>
        <v>0</v>
      </c>
    </row>
    <row r="57" spans="1:12" ht="25.5" customHeight="1" x14ac:dyDescent="0.3">
      <c r="A57" s="4" t="s">
        <v>1854</v>
      </c>
      <c r="B57" s="36" t="s">
        <v>1855</v>
      </c>
      <c r="C57" s="58" t="s">
        <v>15</v>
      </c>
      <c r="D57" s="58">
        <v>534</v>
      </c>
      <c r="E57" s="58" t="s">
        <v>2457</v>
      </c>
      <c r="F57" s="58" t="s">
        <v>3251</v>
      </c>
      <c r="G57" s="58" t="s">
        <v>2457</v>
      </c>
      <c r="H57" s="58" t="s">
        <v>101</v>
      </c>
      <c r="I57" s="4">
        <v>193</v>
      </c>
      <c r="J57" s="4">
        <f>IFERROR(VLOOKUP(A57,'GS by School'!A:X,20,0),0)</f>
        <v>0</v>
      </c>
      <c r="K57" s="4">
        <f t="shared" si="0"/>
        <v>193</v>
      </c>
      <c r="L57" s="8">
        <f>IFERROR(I57/#REF!,0)</f>
        <v>0</v>
      </c>
    </row>
    <row r="58" spans="1:12" ht="25.5" customHeight="1" x14ac:dyDescent="0.3">
      <c r="A58" s="4" t="s">
        <v>1442</v>
      </c>
      <c r="B58" s="36" t="s">
        <v>1443</v>
      </c>
      <c r="C58" s="58" t="s">
        <v>15</v>
      </c>
      <c r="D58" s="58">
        <v>530</v>
      </c>
      <c r="E58" s="58" t="s">
        <v>2457</v>
      </c>
      <c r="F58" s="58" t="s">
        <v>3252</v>
      </c>
      <c r="G58" s="58" t="s">
        <v>2457</v>
      </c>
      <c r="H58" s="58" t="s">
        <v>101</v>
      </c>
      <c r="I58" s="4">
        <v>193</v>
      </c>
      <c r="J58" s="4">
        <f>IFERROR(VLOOKUP(A58,'GS by School'!A:X,20,0),0)</f>
        <v>0</v>
      </c>
      <c r="K58" s="4">
        <f t="shared" si="0"/>
        <v>193</v>
      </c>
      <c r="L58" s="8">
        <f>IFERROR(I58/#REF!,0)</f>
        <v>0</v>
      </c>
    </row>
    <row r="59" spans="1:12" ht="25.5" customHeight="1" x14ac:dyDescent="0.3">
      <c r="A59" s="4" t="s">
        <v>1148</v>
      </c>
      <c r="B59" s="36" t="s">
        <v>1149</v>
      </c>
      <c r="C59" s="58" t="s">
        <v>15</v>
      </c>
      <c r="D59" s="58">
        <v>534</v>
      </c>
      <c r="E59" s="58" t="s">
        <v>2457</v>
      </c>
      <c r="F59" s="58" t="s">
        <v>3253</v>
      </c>
      <c r="G59" s="58" t="s">
        <v>2457</v>
      </c>
      <c r="H59" s="58" t="s">
        <v>101</v>
      </c>
      <c r="I59" s="4">
        <v>209</v>
      </c>
      <c r="J59" s="4">
        <f>IFERROR(VLOOKUP(A59,'GS by School'!A:X,20,0),0)</f>
        <v>0</v>
      </c>
      <c r="K59" s="4">
        <f t="shared" si="0"/>
        <v>209</v>
      </c>
      <c r="L59" s="8">
        <f>IFERROR(I59/#REF!,0)</f>
        <v>0</v>
      </c>
    </row>
    <row r="60" spans="1:12" ht="19.5" customHeight="1" x14ac:dyDescent="0.3">
      <c r="A60" s="4" t="s">
        <v>1346</v>
      </c>
      <c r="B60" s="36" t="s">
        <v>1347</v>
      </c>
      <c r="C60" s="58" t="s">
        <v>15</v>
      </c>
      <c r="D60" s="58">
        <v>534</v>
      </c>
      <c r="E60" s="58" t="s">
        <v>2457</v>
      </c>
      <c r="F60" s="58" t="s">
        <v>3254</v>
      </c>
      <c r="G60" s="58" t="s">
        <v>2457</v>
      </c>
      <c r="H60" s="58" t="s">
        <v>101</v>
      </c>
      <c r="I60" s="4">
        <v>198</v>
      </c>
      <c r="J60" s="4">
        <f>IFERROR(VLOOKUP(A60,'GS by School'!A:X,20,0),0)</f>
        <v>0</v>
      </c>
      <c r="K60" s="4">
        <f t="shared" si="0"/>
        <v>198</v>
      </c>
      <c r="L60" s="8">
        <f>IFERROR(I60/#REF!,0)</f>
        <v>0</v>
      </c>
    </row>
    <row r="61" spans="1:12" ht="19.5" customHeight="1" x14ac:dyDescent="0.3">
      <c r="A61" s="4" t="s">
        <v>1146</v>
      </c>
      <c r="B61" s="36" t="s">
        <v>1147</v>
      </c>
      <c r="C61" s="58" t="s">
        <v>15</v>
      </c>
      <c r="D61" s="58">
        <v>534</v>
      </c>
      <c r="E61" s="58" t="s">
        <v>2457</v>
      </c>
      <c r="F61" s="58" t="s">
        <v>3255</v>
      </c>
      <c r="G61" s="58" t="s">
        <v>2457</v>
      </c>
      <c r="H61" s="58" t="s">
        <v>101</v>
      </c>
      <c r="I61" s="4">
        <v>169</v>
      </c>
      <c r="J61" s="4">
        <f>IFERROR(VLOOKUP(A61,'GS by School'!A:X,20,0),0)</f>
        <v>0</v>
      </c>
      <c r="K61" s="4">
        <f t="shared" si="0"/>
        <v>169</v>
      </c>
      <c r="L61" s="8">
        <f>IFERROR(I61/#REF!,0)</f>
        <v>0</v>
      </c>
    </row>
    <row r="62" spans="1:12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7900-90DE-463E-BF5A-53DB286F54C1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4.33203125" style="7" customWidth="1"/>
    <col min="3" max="3" width="7.332031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181</v>
      </c>
    </row>
    <row r="2" spans="1:17" ht="63.7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0</v>
      </c>
      <c r="C3" s="4">
        <f>VLOOKUP($Q$1,'2025 Girls'!A:G,6,0)</f>
        <v>0</v>
      </c>
      <c r="D3" s="4">
        <v>3</v>
      </c>
      <c r="E3" s="4">
        <f>D3-B3</f>
        <v>3</v>
      </c>
      <c r="F3" s="8">
        <f>B3/D3</f>
        <v>0</v>
      </c>
      <c r="H3" s="4">
        <f>SUMIFS('2025 Girls'!E:E,'2025 Girls'!$A:$A,$Q$1)</f>
        <v>3</v>
      </c>
      <c r="I3" s="4">
        <f>VLOOKUP($Q$1,'2025 Girls'!A:G,7,0)</f>
        <v>2</v>
      </c>
      <c r="J3" s="4">
        <v>212</v>
      </c>
      <c r="K3" s="4">
        <f>J3-H3</f>
        <v>209</v>
      </c>
      <c r="L3" s="8">
        <f>H3/J3</f>
        <v>1.4150943396226415E-2</v>
      </c>
      <c r="N3" s="21">
        <f>B3+H3</f>
        <v>3</v>
      </c>
      <c r="O3" s="21">
        <f>D3+J3</f>
        <v>215</v>
      </c>
      <c r="P3" s="21">
        <f>O3-N3</f>
        <v>212</v>
      </c>
      <c r="Q3" s="8">
        <f>N3/O3</f>
        <v>1.3953488372093023E-2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</v>
      </c>
      <c r="C7" s="21">
        <f>VLOOKUP($Q$1,'2025 Adults'!A:G,6,0)</f>
        <v>0</v>
      </c>
      <c r="D7" s="21">
        <v>1</v>
      </c>
      <c r="E7" s="4">
        <f>D7-B7</f>
        <v>0</v>
      </c>
      <c r="F7" s="8">
        <f>B7/D7</f>
        <v>1</v>
      </c>
      <c r="H7" s="4">
        <f>SUMIFS('2025 Adults'!E:E,'2025 Adults'!$A:$A,$Q$1)</f>
        <v>5</v>
      </c>
      <c r="I7" s="21">
        <f>VLOOKUP($Q$1,'2025 Adults'!A:G,7,0)</f>
        <v>0</v>
      </c>
      <c r="J7" s="21">
        <v>261</v>
      </c>
      <c r="K7" s="4">
        <f>J7-H7</f>
        <v>256</v>
      </c>
      <c r="L7" s="8">
        <f>H7/J7</f>
        <v>1.9157088122605363E-2</v>
      </c>
      <c r="N7" s="21">
        <f>B7+H7</f>
        <v>6</v>
      </c>
      <c r="O7" s="21">
        <f>D7+J7</f>
        <v>262</v>
      </c>
      <c r="P7" s="21">
        <f>O7-N7</f>
        <v>256</v>
      </c>
      <c r="Q7" s="8">
        <f>N7/O7</f>
        <v>2.2900763358778626E-2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1</v>
      </c>
      <c r="C11" s="5">
        <v>1</v>
      </c>
      <c r="D11" s="25">
        <f>C11-B11</f>
        <v>0</v>
      </c>
      <c r="E11" s="8">
        <f>B11/C11</f>
        <v>1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1211</v>
      </c>
      <c r="B14" s="66" t="s">
        <v>1207</v>
      </c>
      <c r="C14" s="67" t="s">
        <v>15</v>
      </c>
      <c r="D14" s="68">
        <v>552</v>
      </c>
      <c r="E14" s="67" t="s">
        <v>3256</v>
      </c>
      <c r="F14" s="67" t="s">
        <v>3257</v>
      </c>
      <c r="G14" s="64" t="s">
        <v>2457</v>
      </c>
      <c r="H14" s="64" t="s">
        <v>181</v>
      </c>
      <c r="I14" s="65">
        <v>70</v>
      </c>
      <c r="J14" s="4">
        <f>IFERROR(VLOOKUP(A14,'GS by School'!A:X,20,0),0)</f>
        <v>0</v>
      </c>
      <c r="K14" s="4">
        <f>I14-J14</f>
        <v>70</v>
      </c>
      <c r="L14" s="8">
        <f>IFERROR(I14/#REF!,0)</f>
        <v>0</v>
      </c>
    </row>
    <row r="15" spans="1:17" ht="25.5" customHeight="1" x14ac:dyDescent="0.3">
      <c r="A15" s="39" t="s">
        <v>565</v>
      </c>
      <c r="B15" s="60" t="s">
        <v>566</v>
      </c>
      <c r="C15" s="57" t="s">
        <v>15</v>
      </c>
      <c r="D15" s="49">
        <v>562</v>
      </c>
      <c r="E15" s="49" t="s">
        <v>3258</v>
      </c>
      <c r="F15" s="49" t="s">
        <v>3259</v>
      </c>
      <c r="G15" s="49" t="s">
        <v>2457</v>
      </c>
      <c r="H15" s="57" t="s">
        <v>181</v>
      </c>
      <c r="I15" s="4">
        <v>192</v>
      </c>
      <c r="J15" s="4">
        <f>IFERROR(VLOOKUP(A15,'GS by School'!A:X,20,0),0)</f>
        <v>0</v>
      </c>
      <c r="K15" s="4">
        <f t="shared" ref="K15:K20" si="0">I15-J15</f>
        <v>192</v>
      </c>
      <c r="L15" s="8">
        <f>IFERROR(I15/#REF!,0)</f>
        <v>0</v>
      </c>
    </row>
    <row r="16" spans="1:17" ht="33.75" customHeight="1" x14ac:dyDescent="0.3">
      <c r="A16" s="39" t="s">
        <v>1990</v>
      </c>
      <c r="B16" s="60" t="s">
        <v>1991</v>
      </c>
      <c r="C16" s="57" t="s">
        <v>15</v>
      </c>
      <c r="D16" s="49">
        <v>563</v>
      </c>
      <c r="E16" s="49" t="s">
        <v>3260</v>
      </c>
      <c r="F16" s="49" t="s">
        <v>3261</v>
      </c>
      <c r="G16" s="49" t="s">
        <v>2457</v>
      </c>
      <c r="H16" s="57" t="s">
        <v>181</v>
      </c>
      <c r="I16" s="4">
        <v>78</v>
      </c>
      <c r="J16" s="4">
        <f>IFERROR(VLOOKUP(A16,'GS by School'!A:X,20,0),0)</f>
        <v>0</v>
      </c>
      <c r="K16" s="4">
        <f t="shared" si="0"/>
        <v>78</v>
      </c>
      <c r="L16" s="8">
        <f>IFERROR(I16/#REF!,0)</f>
        <v>0</v>
      </c>
    </row>
    <row r="17" spans="1:12" ht="25.5" customHeight="1" x14ac:dyDescent="0.3">
      <c r="A17" s="39" t="s">
        <v>2131</v>
      </c>
      <c r="B17" s="60" t="s">
        <v>2132</v>
      </c>
      <c r="C17" s="57" t="s">
        <v>15</v>
      </c>
      <c r="D17" s="49">
        <v>531</v>
      </c>
      <c r="E17" s="49" t="s">
        <v>3262</v>
      </c>
      <c r="F17" s="49" t="s">
        <v>3263</v>
      </c>
      <c r="G17" s="49" t="s">
        <v>2457</v>
      </c>
      <c r="H17" s="57" t="s">
        <v>181</v>
      </c>
      <c r="I17" s="4">
        <v>86</v>
      </c>
      <c r="J17" s="4">
        <f>IFERROR(VLOOKUP(A17,'GS by School'!A:X,20,0),0)</f>
        <v>0</v>
      </c>
      <c r="K17" s="4">
        <f t="shared" si="0"/>
        <v>86</v>
      </c>
      <c r="L17" s="8">
        <f>IFERROR(I17/#REF!,0)</f>
        <v>0</v>
      </c>
    </row>
    <row r="18" spans="1:12" ht="25.5" customHeight="1" x14ac:dyDescent="0.3">
      <c r="A18" s="39" t="s">
        <v>2329</v>
      </c>
      <c r="B18" s="60" t="s">
        <v>2325</v>
      </c>
      <c r="C18" s="57" t="s">
        <v>15</v>
      </c>
      <c r="D18" s="49">
        <v>552</v>
      </c>
      <c r="E18" s="49" t="s">
        <v>3256</v>
      </c>
      <c r="F18" s="49" t="s">
        <v>3257</v>
      </c>
      <c r="G18" s="49" t="s">
        <v>2457</v>
      </c>
      <c r="H18" s="57" t="s">
        <v>181</v>
      </c>
      <c r="I18" s="4">
        <v>8</v>
      </c>
      <c r="J18" s="4">
        <f>IFERROR(VLOOKUP(A18,'GS by School'!A:X,20,0),0)</f>
        <v>0</v>
      </c>
      <c r="K18" s="4">
        <f t="shared" si="0"/>
        <v>8</v>
      </c>
      <c r="L18" s="8">
        <f>IFERROR(I18/#REF!,0)</f>
        <v>0</v>
      </c>
    </row>
    <row r="19" spans="1:12" ht="25.5" customHeight="1" x14ac:dyDescent="0.3">
      <c r="A19" s="39" t="s">
        <v>255</v>
      </c>
      <c r="B19" s="60" t="s">
        <v>256</v>
      </c>
      <c r="C19" s="57" t="s">
        <v>15</v>
      </c>
      <c r="D19" s="49">
        <v>517</v>
      </c>
      <c r="E19" s="49" t="s">
        <v>3264</v>
      </c>
      <c r="F19" s="49" t="s">
        <v>3265</v>
      </c>
      <c r="G19" s="49" t="s">
        <v>2457</v>
      </c>
      <c r="H19" s="57" t="s">
        <v>181</v>
      </c>
      <c r="I19" s="4">
        <v>78</v>
      </c>
      <c r="J19" s="4">
        <f>IFERROR(VLOOKUP(A19,'GS by School'!A:X,20,0),0)</f>
        <v>0</v>
      </c>
      <c r="K19" s="4">
        <f t="shared" si="0"/>
        <v>78</v>
      </c>
      <c r="L19" s="8">
        <f>IFERROR(I19/#REF!,0)</f>
        <v>0</v>
      </c>
    </row>
    <row r="20" spans="1:12" ht="25.5" customHeight="1" x14ac:dyDescent="0.3">
      <c r="A20" s="39" t="s">
        <v>1616</v>
      </c>
      <c r="B20" s="60" t="s">
        <v>1617</v>
      </c>
      <c r="C20" s="57" t="s">
        <v>15</v>
      </c>
      <c r="D20" s="49">
        <v>560</v>
      </c>
      <c r="E20" s="49" t="s">
        <v>3266</v>
      </c>
      <c r="F20" s="49" t="s">
        <v>3267</v>
      </c>
      <c r="G20" s="49" t="s">
        <v>2457</v>
      </c>
      <c r="H20" s="57" t="s">
        <v>181</v>
      </c>
      <c r="I20" s="4">
        <v>110</v>
      </c>
      <c r="J20" s="4">
        <f>IFERROR(VLOOKUP(A20,'GS by School'!A:X,20,0),0)</f>
        <v>0</v>
      </c>
      <c r="K20" s="4">
        <f t="shared" si="0"/>
        <v>110</v>
      </c>
      <c r="L20" s="8">
        <f>IFERROR(I20/#REF!,0)</f>
        <v>0</v>
      </c>
    </row>
    <row r="21" spans="1:12" ht="25.5" customHeight="1" x14ac:dyDescent="0.3">
      <c r="E21" s="34"/>
    </row>
    <row r="22" spans="1:12" ht="25.5" customHeight="1" x14ac:dyDescent="0.3">
      <c r="E22" s="34"/>
    </row>
    <row r="23" spans="1:12" ht="25.5" customHeight="1" x14ac:dyDescent="0.3">
      <c r="D23" s="34"/>
    </row>
    <row r="24" spans="1:12" ht="25.5" customHeight="1" x14ac:dyDescent="0.3">
      <c r="D24" s="34"/>
    </row>
    <row r="25" spans="1:12" ht="25.5" customHeight="1" x14ac:dyDescent="0.3">
      <c r="D25" s="34"/>
    </row>
    <row r="26" spans="1:12" ht="25.5" customHeight="1" x14ac:dyDescent="0.3">
      <c r="D26" s="34"/>
    </row>
    <row r="27" spans="1:12" ht="25.5" customHeight="1" x14ac:dyDescent="0.3">
      <c r="D27" s="34"/>
    </row>
    <row r="28" spans="1:12" ht="25.5" customHeight="1" x14ac:dyDescent="0.3">
      <c r="D28" s="34"/>
    </row>
    <row r="29" spans="1:12" ht="25.5" customHeight="1" x14ac:dyDescent="0.3">
      <c r="D29" s="34"/>
    </row>
    <row r="30" spans="1:12" ht="25.5" customHeight="1" x14ac:dyDescent="0.3">
      <c r="D30" s="34"/>
    </row>
    <row r="31" spans="1:12" ht="25.5" customHeight="1" x14ac:dyDescent="0.3">
      <c r="D31" s="34"/>
    </row>
    <row r="32" spans="1:12" ht="25.5" customHeight="1" x14ac:dyDescent="0.3">
      <c r="D32" s="34"/>
    </row>
    <row r="33" spans="4:4" ht="25.5" customHeight="1" x14ac:dyDescent="0.3">
      <c r="D33" s="34"/>
    </row>
    <row r="34" spans="4:4" ht="25.5" customHeight="1" x14ac:dyDescent="0.3">
      <c r="D34" s="34"/>
    </row>
    <row r="35" spans="4:4" ht="25.5" customHeight="1" x14ac:dyDescent="0.3">
      <c r="D35" s="34"/>
    </row>
    <row r="36" spans="4:4" ht="25.5" customHeight="1" x14ac:dyDescent="0.3">
      <c r="D36" s="34"/>
    </row>
    <row r="37" spans="4:4" ht="25.5" customHeight="1" x14ac:dyDescent="0.3">
      <c r="D37" s="34"/>
    </row>
    <row r="38" spans="4:4" ht="25.5" customHeight="1" x14ac:dyDescent="0.3">
      <c r="D38" s="34"/>
    </row>
    <row r="39" spans="4:4" ht="25.5" customHeight="1" x14ac:dyDescent="0.3">
      <c r="D39" s="34"/>
    </row>
    <row r="40" spans="4:4" ht="25.5" customHeight="1" x14ac:dyDescent="0.3">
      <c r="D40" s="34"/>
    </row>
    <row r="41" spans="4:4" ht="25.5" customHeight="1" x14ac:dyDescent="0.3">
      <c r="D41" s="34"/>
    </row>
    <row r="42" spans="4:4" ht="25.5" customHeight="1" x14ac:dyDescent="0.3">
      <c r="D42" s="34"/>
    </row>
    <row r="43" spans="4:4" ht="25.5" customHeight="1" x14ac:dyDescent="0.3">
      <c r="D43" s="34"/>
    </row>
    <row r="44" spans="4:4" ht="25.5" customHeight="1" x14ac:dyDescent="0.3">
      <c r="D44" s="34"/>
    </row>
    <row r="45" spans="4:4" ht="25.5" customHeight="1" x14ac:dyDescent="0.3">
      <c r="D45" s="34"/>
    </row>
    <row r="46" spans="4:4" ht="25.5" customHeight="1" x14ac:dyDescent="0.3">
      <c r="D46" s="34"/>
    </row>
    <row r="47" spans="4:4" ht="25.5" customHeight="1" x14ac:dyDescent="0.3">
      <c r="D47" s="34"/>
    </row>
    <row r="48" spans="4:4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697F-3302-4714-85D2-2F3C84230209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4.5546875" style="7" customWidth="1"/>
    <col min="3" max="3" width="7.10937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125</v>
      </c>
    </row>
    <row r="2" spans="1:17" ht="61.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0</v>
      </c>
      <c r="C3" s="4">
        <f>VLOOKUP($Q$1,'2025 Girls'!A:G,6,0)</f>
        <v>0</v>
      </c>
      <c r="D3" s="4">
        <v>46</v>
      </c>
      <c r="E3" s="4">
        <f>D3-B3</f>
        <v>46</v>
      </c>
      <c r="F3" s="8">
        <f>B3/D3</f>
        <v>0</v>
      </c>
      <c r="H3" s="4">
        <f>SUMIFS('2025 Girls'!E:E,'2025 Girls'!$A:$A,$Q$1)</f>
        <v>8</v>
      </c>
      <c r="I3" s="4">
        <f>VLOOKUP($Q$1,'2025 Girls'!A:G,7,0)</f>
        <v>0</v>
      </c>
      <c r="J3" s="4">
        <v>4</v>
      </c>
      <c r="K3" s="4">
        <f>J3-H3</f>
        <v>-4</v>
      </c>
      <c r="L3" s="8">
        <f>H3/J3</f>
        <v>2</v>
      </c>
      <c r="N3" s="21">
        <f>B3+H3</f>
        <v>8</v>
      </c>
      <c r="O3" s="21">
        <f>D3+J3</f>
        <v>50</v>
      </c>
      <c r="P3" s="21">
        <f>O3-N3</f>
        <v>42</v>
      </c>
      <c r="Q3" s="8">
        <f>N3/O3</f>
        <v>0.16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0</v>
      </c>
      <c r="C7" s="21">
        <f>VLOOKUP($Q$1,'2025 Adults'!A:G,6,0)</f>
        <v>0</v>
      </c>
      <c r="D7" s="21">
        <v>1</v>
      </c>
      <c r="E7" s="4">
        <f>D7-B7</f>
        <v>1</v>
      </c>
      <c r="F7" s="8">
        <f>B7/D7</f>
        <v>0</v>
      </c>
      <c r="H7" s="4">
        <f>SUMIFS('2025 Adults'!E:E,'2025 Adults'!$A:$A,$Q$1)</f>
        <v>22</v>
      </c>
      <c r="I7" s="21">
        <f>VLOOKUP($Q$1,'2025 Adults'!A:G,7,0)</f>
        <v>0</v>
      </c>
      <c r="J7" s="21">
        <v>22</v>
      </c>
      <c r="K7" s="4">
        <f>J7-H7</f>
        <v>0</v>
      </c>
      <c r="L7" s="8">
        <f>H7/J7</f>
        <v>1</v>
      </c>
      <c r="N7" s="21">
        <f>B7+H7</f>
        <v>22</v>
      </c>
      <c r="O7" s="21">
        <f>D7+J7</f>
        <v>23</v>
      </c>
      <c r="P7" s="21">
        <f>O7-N7</f>
        <v>1</v>
      </c>
      <c r="Q7" s="8">
        <f>N7/O7</f>
        <v>0.95652173913043481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4</v>
      </c>
      <c r="D11" s="25">
        <f>C11-B11</f>
        <v>4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1262</v>
      </c>
      <c r="B14" s="61" t="s">
        <v>1263</v>
      </c>
      <c r="C14" s="62" t="s">
        <v>15</v>
      </c>
      <c r="D14" s="63">
        <v>504</v>
      </c>
      <c r="E14" s="62" t="s">
        <v>3268</v>
      </c>
      <c r="F14" s="62" t="s">
        <v>3269</v>
      </c>
      <c r="G14" s="64" t="s">
        <v>2457</v>
      </c>
      <c r="H14" s="64" t="s">
        <v>125</v>
      </c>
      <c r="I14" s="65">
        <v>43</v>
      </c>
      <c r="J14" s="4">
        <f>IFERROR(VLOOKUP(A14,'GS by School'!A:X,20,0),0)</f>
        <v>0</v>
      </c>
      <c r="K14" s="4">
        <f>I14-J14</f>
        <v>43</v>
      </c>
      <c r="L14" s="8">
        <f>IFERROR(I14/#REF!,0)</f>
        <v>0</v>
      </c>
    </row>
    <row r="15" spans="1:17" ht="25.5" customHeight="1" x14ac:dyDescent="0.3">
      <c r="A15" s="39" t="s">
        <v>1414</v>
      </c>
      <c r="B15" s="60" t="s">
        <v>1415</v>
      </c>
      <c r="C15" s="57" t="s">
        <v>15</v>
      </c>
      <c r="D15" s="49">
        <v>504</v>
      </c>
      <c r="E15" s="49" t="s">
        <v>3270</v>
      </c>
      <c r="F15" s="49" t="s">
        <v>3271</v>
      </c>
      <c r="G15" s="49" t="s">
        <v>2457</v>
      </c>
      <c r="H15" s="57" t="s">
        <v>125</v>
      </c>
      <c r="I15" s="4">
        <v>99</v>
      </c>
      <c r="J15" s="4">
        <f>IFERROR(VLOOKUP(A15,'GS by School'!A:X,20,0),0)</f>
        <v>0</v>
      </c>
      <c r="K15" s="4">
        <f t="shared" ref="K15:K38" si="0">I15-J15</f>
        <v>99</v>
      </c>
      <c r="L15" s="8">
        <f>IFERROR(I15/#REF!,0)</f>
        <v>0</v>
      </c>
    </row>
    <row r="16" spans="1:17" ht="25.5" customHeight="1" x14ac:dyDescent="0.3">
      <c r="A16" s="39" t="s">
        <v>1789</v>
      </c>
      <c r="B16" s="60" t="s">
        <v>1790</v>
      </c>
      <c r="C16" s="57" t="s">
        <v>15</v>
      </c>
      <c r="D16" s="49">
        <v>533</v>
      </c>
      <c r="E16" s="49" t="s">
        <v>3200</v>
      </c>
      <c r="F16" s="49" t="s">
        <v>3201</v>
      </c>
      <c r="G16" s="49" t="s">
        <v>2457</v>
      </c>
      <c r="H16" s="57" t="s">
        <v>125</v>
      </c>
      <c r="I16" s="4">
        <v>0</v>
      </c>
      <c r="J16" s="4">
        <f>IFERROR(VLOOKUP(A16,'GS by School'!A:X,20,0),0)</f>
        <v>0</v>
      </c>
      <c r="K16" s="4">
        <f t="shared" si="0"/>
        <v>0</v>
      </c>
      <c r="L16" s="8">
        <f>IFERROR(I16/#REF!,0)</f>
        <v>0</v>
      </c>
    </row>
    <row r="17" spans="1:12" ht="33" customHeight="1" x14ac:dyDescent="0.3">
      <c r="A17" s="39" t="s">
        <v>1940</v>
      </c>
      <c r="B17" s="60" t="s">
        <v>1941</v>
      </c>
      <c r="C17" s="57" t="s">
        <v>15</v>
      </c>
      <c r="D17" s="49">
        <v>523</v>
      </c>
      <c r="E17" s="49" t="s">
        <v>3272</v>
      </c>
      <c r="F17" s="49" t="s">
        <v>3273</v>
      </c>
      <c r="G17" s="49" t="s">
        <v>2457</v>
      </c>
      <c r="H17" s="57" t="s">
        <v>125</v>
      </c>
      <c r="I17" s="4">
        <v>76</v>
      </c>
      <c r="J17" s="4">
        <f>IFERROR(VLOOKUP(A17,'GS by School'!A:X,20,0),0)</f>
        <v>0</v>
      </c>
      <c r="K17" s="4">
        <f t="shared" si="0"/>
        <v>76</v>
      </c>
      <c r="L17" s="8">
        <f>IFERROR(I17/#REF!,0)</f>
        <v>0</v>
      </c>
    </row>
    <row r="18" spans="1:12" ht="25.5" customHeight="1" x14ac:dyDescent="0.3">
      <c r="A18" s="39" t="s">
        <v>1653</v>
      </c>
      <c r="B18" s="60" t="s">
        <v>1654</v>
      </c>
      <c r="C18" s="57" t="s">
        <v>15</v>
      </c>
      <c r="D18" s="49">
        <v>533</v>
      </c>
      <c r="E18" s="49" t="s">
        <v>3274</v>
      </c>
      <c r="F18" s="49" t="s">
        <v>3275</v>
      </c>
      <c r="G18" s="49" t="s">
        <v>2457</v>
      </c>
      <c r="H18" s="57" t="s">
        <v>125</v>
      </c>
      <c r="I18" s="4">
        <v>16</v>
      </c>
      <c r="J18" s="4">
        <f>IFERROR(VLOOKUP(A18,'GS by School'!A:X,20,0),0)</f>
        <v>0</v>
      </c>
      <c r="K18" s="4">
        <f t="shared" si="0"/>
        <v>16</v>
      </c>
      <c r="L18" s="8">
        <f>IFERROR(I18/#REF!,0)</f>
        <v>0</v>
      </c>
    </row>
    <row r="19" spans="1:12" ht="25.5" customHeight="1" x14ac:dyDescent="0.3">
      <c r="A19" s="39" t="s">
        <v>1699</v>
      </c>
      <c r="B19" s="60" t="s">
        <v>1700</v>
      </c>
      <c r="C19" s="57" t="s">
        <v>15</v>
      </c>
      <c r="D19" s="49">
        <v>523</v>
      </c>
      <c r="E19" s="49" t="s">
        <v>3276</v>
      </c>
      <c r="F19" s="49" t="s">
        <v>3277</v>
      </c>
      <c r="G19" s="49" t="s">
        <v>2457</v>
      </c>
      <c r="H19" s="57" t="s">
        <v>125</v>
      </c>
      <c r="I19" s="4">
        <v>85</v>
      </c>
      <c r="J19" s="4">
        <f>IFERROR(VLOOKUP(A19,'GS by School'!A:X,20,0),0)</f>
        <v>0</v>
      </c>
      <c r="K19" s="4">
        <f t="shared" si="0"/>
        <v>85</v>
      </c>
      <c r="L19" s="8">
        <f>IFERROR(I19/#REF!,0)</f>
        <v>0</v>
      </c>
    </row>
    <row r="20" spans="1:12" ht="25.5" customHeight="1" x14ac:dyDescent="0.3">
      <c r="A20" s="39" t="s">
        <v>1405</v>
      </c>
      <c r="B20" s="60" t="s">
        <v>1406</v>
      </c>
      <c r="C20" s="57" t="s">
        <v>15</v>
      </c>
      <c r="D20" s="49">
        <v>504</v>
      </c>
      <c r="E20" s="49" t="s">
        <v>3278</v>
      </c>
      <c r="F20" s="49" t="s">
        <v>3279</v>
      </c>
      <c r="G20" s="49" t="s">
        <v>2457</v>
      </c>
      <c r="H20" s="57" t="s">
        <v>125</v>
      </c>
      <c r="I20" s="4">
        <v>33</v>
      </c>
      <c r="J20" s="4">
        <f>IFERROR(VLOOKUP(A20,'GS by School'!A:X,20,0),0)</f>
        <v>0</v>
      </c>
      <c r="K20" s="4">
        <f t="shared" si="0"/>
        <v>33</v>
      </c>
      <c r="L20" s="8">
        <f>IFERROR(I20/#REF!,0)</f>
        <v>0</v>
      </c>
    </row>
    <row r="21" spans="1:12" ht="25.5" customHeight="1" x14ac:dyDescent="0.3">
      <c r="A21" s="4" t="s">
        <v>881</v>
      </c>
      <c r="B21" s="36" t="s">
        <v>882</v>
      </c>
      <c r="C21" s="58" t="s">
        <v>15</v>
      </c>
      <c r="D21" s="58">
        <v>533</v>
      </c>
      <c r="E21" s="58" t="s">
        <v>3280</v>
      </c>
      <c r="F21" s="58" t="s">
        <v>3281</v>
      </c>
      <c r="G21" s="58" t="s">
        <v>2457</v>
      </c>
      <c r="H21" s="58" t="s">
        <v>125</v>
      </c>
      <c r="I21" s="4">
        <v>72</v>
      </c>
      <c r="J21" s="4">
        <f>IFERROR(VLOOKUP(A21,'GS by School'!A:X,20,0),0)</f>
        <v>0</v>
      </c>
      <c r="K21" s="4">
        <f t="shared" si="0"/>
        <v>72</v>
      </c>
      <c r="L21" s="8">
        <f>IFERROR(I21/#REF!,0)</f>
        <v>0</v>
      </c>
    </row>
    <row r="22" spans="1:12" ht="25.5" customHeight="1" x14ac:dyDescent="0.3">
      <c r="A22" s="4" t="s">
        <v>619</v>
      </c>
      <c r="B22" s="36" t="s">
        <v>620</v>
      </c>
      <c r="C22" s="58" t="s">
        <v>15</v>
      </c>
      <c r="D22" s="58">
        <v>535</v>
      </c>
      <c r="E22" s="58" t="s">
        <v>3282</v>
      </c>
      <c r="F22" s="58" t="s">
        <v>3283</v>
      </c>
      <c r="G22" s="58" t="s">
        <v>2457</v>
      </c>
      <c r="H22" s="58" t="s">
        <v>125</v>
      </c>
      <c r="I22" s="4">
        <v>53</v>
      </c>
      <c r="J22" s="4">
        <f>IFERROR(VLOOKUP(A22,'GS by School'!A:X,20,0),0)</f>
        <v>0</v>
      </c>
      <c r="K22" s="4">
        <f t="shared" si="0"/>
        <v>53</v>
      </c>
      <c r="L22" s="8">
        <f>IFERROR(I22/#REF!,0)</f>
        <v>0</v>
      </c>
    </row>
    <row r="23" spans="1:12" ht="25.5" customHeight="1" x14ac:dyDescent="0.3">
      <c r="A23" s="4" t="s">
        <v>653</v>
      </c>
      <c r="B23" s="36" t="s">
        <v>654</v>
      </c>
      <c r="C23" s="58" t="s">
        <v>15</v>
      </c>
      <c r="D23" s="58">
        <v>535</v>
      </c>
      <c r="E23" s="58" t="s">
        <v>3284</v>
      </c>
      <c r="F23" s="58" t="s">
        <v>3285</v>
      </c>
      <c r="G23" s="58" t="s">
        <v>2457</v>
      </c>
      <c r="H23" s="58" t="s">
        <v>125</v>
      </c>
      <c r="I23" s="4">
        <v>159</v>
      </c>
      <c r="J23" s="4">
        <f>IFERROR(VLOOKUP(A23,'GS by School'!A:X,20,0),0)</f>
        <v>0</v>
      </c>
      <c r="K23" s="4">
        <f t="shared" si="0"/>
        <v>159</v>
      </c>
      <c r="L23" s="8">
        <f>IFERROR(I23/#REF!,0)</f>
        <v>0</v>
      </c>
    </row>
    <row r="24" spans="1:12" ht="25.5" customHeight="1" x14ac:dyDescent="0.3">
      <c r="A24" s="4" t="s">
        <v>1541</v>
      </c>
      <c r="B24" s="36" t="s">
        <v>1542</v>
      </c>
      <c r="C24" s="58" t="s">
        <v>15</v>
      </c>
      <c r="D24" s="58">
        <v>533</v>
      </c>
      <c r="E24" s="58" t="s">
        <v>3286</v>
      </c>
      <c r="F24" s="58" t="s">
        <v>3287</v>
      </c>
      <c r="G24" s="58" t="s">
        <v>2457</v>
      </c>
      <c r="H24" s="58" t="s">
        <v>125</v>
      </c>
      <c r="I24" s="4">
        <v>23</v>
      </c>
      <c r="J24" s="4">
        <f>IFERROR(VLOOKUP(A24,'GS by School'!A:X,20,0),0)</f>
        <v>0</v>
      </c>
      <c r="K24" s="4">
        <f t="shared" si="0"/>
        <v>23</v>
      </c>
      <c r="L24" s="8">
        <f>IFERROR(I24/#REF!,0)</f>
        <v>0</v>
      </c>
    </row>
    <row r="25" spans="1:12" ht="25.5" customHeight="1" x14ac:dyDescent="0.3">
      <c r="A25" s="4" t="s">
        <v>1023</v>
      </c>
      <c r="B25" s="36" t="s">
        <v>1024</v>
      </c>
      <c r="C25" s="58" t="s">
        <v>15</v>
      </c>
      <c r="D25" s="58">
        <v>533</v>
      </c>
      <c r="E25" s="58" t="s">
        <v>3200</v>
      </c>
      <c r="F25" s="58" t="s">
        <v>3201</v>
      </c>
      <c r="G25" s="58" t="s">
        <v>2457</v>
      </c>
      <c r="H25" s="58" t="s">
        <v>125</v>
      </c>
      <c r="I25" s="4">
        <v>63</v>
      </c>
      <c r="J25" s="4">
        <f>IFERROR(VLOOKUP(A25,'GS by School'!A:X,20,0),0)</f>
        <v>0</v>
      </c>
      <c r="K25" s="4">
        <f t="shared" si="0"/>
        <v>63</v>
      </c>
      <c r="L25" s="8">
        <f>IFERROR(I25/#REF!,0)</f>
        <v>0</v>
      </c>
    </row>
    <row r="26" spans="1:12" ht="25.5" customHeight="1" x14ac:dyDescent="0.3">
      <c r="A26" s="4" t="s">
        <v>1805</v>
      </c>
      <c r="B26" s="36" t="s">
        <v>1806</v>
      </c>
      <c r="C26" s="58" t="s">
        <v>15</v>
      </c>
      <c r="D26" s="58">
        <v>533</v>
      </c>
      <c r="E26" s="58" t="s">
        <v>3288</v>
      </c>
      <c r="F26" s="58" t="s">
        <v>3289</v>
      </c>
      <c r="G26" s="58" t="s">
        <v>2457</v>
      </c>
      <c r="H26" s="58" t="s">
        <v>125</v>
      </c>
      <c r="I26" s="4">
        <v>177</v>
      </c>
      <c r="J26" s="4">
        <f>IFERROR(VLOOKUP(A26,'GS by School'!A:X,20,0),0)</f>
        <v>0</v>
      </c>
      <c r="K26" s="4">
        <f t="shared" si="0"/>
        <v>177</v>
      </c>
      <c r="L26" s="8">
        <f>IFERROR(I26/#REF!,0)</f>
        <v>0</v>
      </c>
    </row>
    <row r="27" spans="1:12" ht="34.5" customHeight="1" x14ac:dyDescent="0.3">
      <c r="A27" s="4" t="s">
        <v>1994</v>
      </c>
      <c r="B27" s="36" t="s">
        <v>1995</v>
      </c>
      <c r="C27" s="58" t="s">
        <v>15</v>
      </c>
      <c r="D27" s="58">
        <v>532</v>
      </c>
      <c r="E27" s="58" t="s">
        <v>3290</v>
      </c>
      <c r="F27" s="58" t="s">
        <v>3291</v>
      </c>
      <c r="G27" s="58" t="s">
        <v>2457</v>
      </c>
      <c r="H27" s="58" t="s">
        <v>125</v>
      </c>
      <c r="I27" s="4">
        <v>224</v>
      </c>
      <c r="J27" s="4">
        <f>IFERROR(VLOOKUP(A27,'GS by School'!A:X,20,0),0)</f>
        <v>0</v>
      </c>
      <c r="K27" s="4">
        <f t="shared" si="0"/>
        <v>224</v>
      </c>
      <c r="L27" s="8">
        <f>IFERROR(I27/#REF!,0)</f>
        <v>0</v>
      </c>
    </row>
    <row r="28" spans="1:12" ht="25.5" customHeight="1" x14ac:dyDescent="0.3">
      <c r="A28" s="4" t="s">
        <v>896</v>
      </c>
      <c r="B28" s="36" t="s">
        <v>897</v>
      </c>
      <c r="C28" s="58" t="s">
        <v>15</v>
      </c>
      <c r="D28" s="58">
        <v>533</v>
      </c>
      <c r="E28" s="58" t="s">
        <v>3292</v>
      </c>
      <c r="F28" s="58" t="s">
        <v>3293</v>
      </c>
      <c r="G28" s="58" t="s">
        <v>2457</v>
      </c>
      <c r="H28" s="58" t="s">
        <v>125</v>
      </c>
      <c r="I28" s="4">
        <v>0</v>
      </c>
      <c r="J28" s="4">
        <f>IFERROR(VLOOKUP(A28,'GS by School'!A:X,20,0),0)</f>
        <v>0</v>
      </c>
      <c r="K28" s="4">
        <f t="shared" si="0"/>
        <v>0</v>
      </c>
      <c r="L28" s="8">
        <f>IFERROR(I28/#REF!,0)</f>
        <v>0</v>
      </c>
    </row>
    <row r="29" spans="1:12" ht="25.5" customHeight="1" x14ac:dyDescent="0.3">
      <c r="A29" s="4" t="s">
        <v>615</v>
      </c>
      <c r="B29" s="36" t="s">
        <v>616</v>
      </c>
      <c r="C29" s="58" t="s">
        <v>15</v>
      </c>
      <c r="D29" s="58">
        <v>523</v>
      </c>
      <c r="E29" s="58" t="s">
        <v>3294</v>
      </c>
      <c r="F29" s="58" t="s">
        <v>3295</v>
      </c>
      <c r="G29" s="58" t="s">
        <v>2457</v>
      </c>
      <c r="H29" s="58" t="s">
        <v>125</v>
      </c>
      <c r="I29" s="4">
        <v>70</v>
      </c>
      <c r="J29" s="4">
        <f>IFERROR(VLOOKUP(A29,'GS by School'!A:X,20,0),0)</f>
        <v>0</v>
      </c>
      <c r="K29" s="4">
        <f t="shared" si="0"/>
        <v>70</v>
      </c>
      <c r="L29" s="8">
        <f>IFERROR(I29/#REF!,0)</f>
        <v>0</v>
      </c>
    </row>
    <row r="30" spans="1:12" ht="25.5" customHeight="1" x14ac:dyDescent="0.3">
      <c r="A30" s="4" t="s">
        <v>801</v>
      </c>
      <c r="B30" s="36" t="s">
        <v>802</v>
      </c>
      <c r="C30" s="58" t="s">
        <v>15</v>
      </c>
      <c r="D30" s="58">
        <v>533</v>
      </c>
      <c r="E30" s="58" t="s">
        <v>3200</v>
      </c>
      <c r="F30" s="58" t="s">
        <v>3296</v>
      </c>
      <c r="G30" s="58" t="s">
        <v>2457</v>
      </c>
      <c r="H30" s="58" t="s">
        <v>125</v>
      </c>
      <c r="I30" s="4">
        <v>209</v>
      </c>
      <c r="J30" s="4">
        <f>IFERROR(VLOOKUP(A30,'GS by School'!A:X,20,0),0)</f>
        <v>0</v>
      </c>
      <c r="K30" s="4">
        <f t="shared" si="0"/>
        <v>209</v>
      </c>
      <c r="L30" s="8">
        <f>IFERROR(I30/#REF!,0)</f>
        <v>0</v>
      </c>
    </row>
    <row r="31" spans="1:12" ht="25.5" customHeight="1" x14ac:dyDescent="0.3">
      <c r="A31" s="4" t="s">
        <v>1883</v>
      </c>
      <c r="B31" s="36" t="s">
        <v>1882</v>
      </c>
      <c r="C31" s="58" t="s">
        <v>15</v>
      </c>
      <c r="D31" s="58">
        <v>533</v>
      </c>
      <c r="E31" s="58" t="s">
        <v>3200</v>
      </c>
      <c r="F31" s="58" t="s">
        <v>3201</v>
      </c>
      <c r="G31" s="58" t="s">
        <v>2457</v>
      </c>
      <c r="H31" s="58" t="s">
        <v>125</v>
      </c>
      <c r="I31" s="4">
        <v>60</v>
      </c>
      <c r="J31" s="4">
        <f>IFERROR(VLOOKUP(A31,'GS by School'!A:X,20,0),0)</f>
        <v>0</v>
      </c>
      <c r="K31" s="4">
        <f t="shared" si="0"/>
        <v>60</v>
      </c>
      <c r="L31" s="8">
        <f>IFERROR(I31/#REF!,0)</f>
        <v>0</v>
      </c>
    </row>
    <row r="32" spans="1:12" ht="30.75" customHeight="1" x14ac:dyDescent="0.3">
      <c r="A32" s="4" t="s">
        <v>2099</v>
      </c>
      <c r="B32" s="36" t="s">
        <v>2100</v>
      </c>
      <c r="C32" s="58" t="s">
        <v>15</v>
      </c>
      <c r="D32" s="58">
        <v>533</v>
      </c>
      <c r="E32" s="58" t="s">
        <v>3297</v>
      </c>
      <c r="F32" s="58" t="s">
        <v>3289</v>
      </c>
      <c r="G32" s="58" t="s">
        <v>2457</v>
      </c>
      <c r="H32" s="58" t="s">
        <v>125</v>
      </c>
      <c r="I32" s="4">
        <v>23</v>
      </c>
      <c r="J32" s="4">
        <f>IFERROR(VLOOKUP(A32,'GS by School'!A:X,20,0),0)</f>
        <v>0</v>
      </c>
      <c r="K32" s="4">
        <f t="shared" si="0"/>
        <v>23</v>
      </c>
      <c r="L32" s="8">
        <f>IFERROR(I32/#REF!,0)</f>
        <v>0</v>
      </c>
    </row>
    <row r="33" spans="1:12" ht="25.5" customHeight="1" x14ac:dyDescent="0.3">
      <c r="A33" s="4" t="s">
        <v>701</v>
      </c>
      <c r="B33" s="36" t="s">
        <v>702</v>
      </c>
      <c r="C33" s="58" t="s">
        <v>15</v>
      </c>
      <c r="D33" s="58">
        <v>532</v>
      </c>
      <c r="E33" s="58" t="s">
        <v>3290</v>
      </c>
      <c r="F33" s="58" t="s">
        <v>3291</v>
      </c>
      <c r="G33" s="58" t="s">
        <v>2457</v>
      </c>
      <c r="H33" s="58" t="s">
        <v>125</v>
      </c>
      <c r="I33" s="4">
        <v>81</v>
      </c>
      <c r="J33" s="4">
        <f>IFERROR(VLOOKUP(A33,'GS by School'!A:X,20,0),0)</f>
        <v>0</v>
      </c>
      <c r="K33" s="4">
        <f t="shared" si="0"/>
        <v>81</v>
      </c>
      <c r="L33" s="8">
        <f>IFERROR(I33/#REF!,0)</f>
        <v>0</v>
      </c>
    </row>
    <row r="34" spans="1:12" ht="25.5" customHeight="1" x14ac:dyDescent="0.3">
      <c r="A34" s="4" t="s">
        <v>2215</v>
      </c>
      <c r="B34" s="36" t="s">
        <v>2216</v>
      </c>
      <c r="C34" s="58" t="s">
        <v>15</v>
      </c>
      <c r="D34" s="58">
        <v>533</v>
      </c>
      <c r="E34" s="58" t="s">
        <v>3200</v>
      </c>
      <c r="F34" s="58" t="s">
        <v>3201</v>
      </c>
      <c r="G34" s="58" t="s">
        <v>2457</v>
      </c>
      <c r="H34" s="58" t="s">
        <v>125</v>
      </c>
      <c r="I34" s="4">
        <v>0</v>
      </c>
      <c r="J34" s="4">
        <f>IFERROR(VLOOKUP(A34,'GS by School'!A:X,20,0),0)</f>
        <v>0</v>
      </c>
      <c r="K34" s="4">
        <f t="shared" si="0"/>
        <v>0</v>
      </c>
      <c r="L34" s="8">
        <f>IFERROR(I34/#REF!,0)</f>
        <v>0</v>
      </c>
    </row>
    <row r="35" spans="1:12" ht="33" customHeight="1" x14ac:dyDescent="0.3">
      <c r="A35" s="4" t="s">
        <v>609</v>
      </c>
      <c r="B35" s="36" t="s">
        <v>610</v>
      </c>
      <c r="C35" s="58" t="s">
        <v>15</v>
      </c>
      <c r="D35" s="58">
        <v>533</v>
      </c>
      <c r="E35" s="58" t="s">
        <v>3200</v>
      </c>
      <c r="F35" s="58" t="s">
        <v>3201</v>
      </c>
      <c r="G35" s="58" t="s">
        <v>2457</v>
      </c>
      <c r="H35" s="58" t="s">
        <v>125</v>
      </c>
      <c r="I35" s="4">
        <v>16</v>
      </c>
      <c r="J35" s="4">
        <f>IFERROR(VLOOKUP(A35,'GS by School'!A:X,20,0),0)</f>
        <v>0</v>
      </c>
      <c r="K35" s="4">
        <f t="shared" si="0"/>
        <v>16</v>
      </c>
      <c r="L35" s="8">
        <f>IFERROR(I35/#REF!,0)</f>
        <v>0</v>
      </c>
    </row>
    <row r="36" spans="1:12" ht="25.5" customHeight="1" x14ac:dyDescent="0.3">
      <c r="A36" s="4" t="s">
        <v>628</v>
      </c>
      <c r="B36" s="36" t="s">
        <v>629</v>
      </c>
      <c r="C36" s="58" t="s">
        <v>15</v>
      </c>
      <c r="D36" s="58">
        <v>504</v>
      </c>
      <c r="E36" s="58" t="s">
        <v>3298</v>
      </c>
      <c r="F36" s="58" t="s">
        <v>3299</v>
      </c>
      <c r="G36" s="58" t="s">
        <v>2457</v>
      </c>
      <c r="H36" s="58" t="s">
        <v>125</v>
      </c>
      <c r="I36" s="4">
        <v>139</v>
      </c>
      <c r="J36" s="4">
        <f>IFERROR(VLOOKUP(A36,'GS by School'!A:X,20,0),0)</f>
        <v>0</v>
      </c>
      <c r="K36" s="4">
        <f t="shared" si="0"/>
        <v>139</v>
      </c>
      <c r="L36" s="8">
        <f>IFERROR(I36/#REF!,0)</f>
        <v>0</v>
      </c>
    </row>
    <row r="37" spans="1:12" ht="25.5" customHeight="1" x14ac:dyDescent="0.3">
      <c r="A37" s="4" t="s">
        <v>917</v>
      </c>
      <c r="B37" s="36" t="s">
        <v>918</v>
      </c>
      <c r="C37" s="58" t="s">
        <v>15</v>
      </c>
      <c r="D37" s="58">
        <v>533</v>
      </c>
      <c r="E37" s="58" t="s">
        <v>3300</v>
      </c>
      <c r="F37" s="58" t="s">
        <v>3301</v>
      </c>
      <c r="G37" s="58" t="s">
        <v>2457</v>
      </c>
      <c r="H37" s="58" t="s">
        <v>125</v>
      </c>
      <c r="I37" s="4">
        <v>70</v>
      </c>
      <c r="J37" s="4">
        <f>IFERROR(VLOOKUP(A37,'GS by School'!A:X,20,0),0)</f>
        <v>0</v>
      </c>
      <c r="K37" s="4">
        <f t="shared" si="0"/>
        <v>70</v>
      </c>
      <c r="L37" s="8">
        <f>IFERROR(I37/#REF!,0)</f>
        <v>0</v>
      </c>
    </row>
    <row r="38" spans="1:12" ht="25.5" customHeight="1" x14ac:dyDescent="0.3">
      <c r="A38" s="4" t="s">
        <v>3302</v>
      </c>
      <c r="B38" s="36" t="s">
        <v>3303</v>
      </c>
      <c r="C38" s="58" t="s">
        <v>15</v>
      </c>
      <c r="D38" s="58">
        <v>533</v>
      </c>
      <c r="E38" s="58" t="s">
        <v>3280</v>
      </c>
      <c r="F38" s="58" t="s">
        <v>3304</v>
      </c>
      <c r="G38" s="58" t="s">
        <v>2457</v>
      </c>
      <c r="H38" s="58" t="s">
        <v>125</v>
      </c>
      <c r="I38" s="4">
        <v>38</v>
      </c>
      <c r="J38" s="4">
        <f>IFERROR(VLOOKUP(A38,'GS by School'!A:X,20,0),0)</f>
        <v>0</v>
      </c>
      <c r="K38" s="4">
        <f t="shared" si="0"/>
        <v>38</v>
      </c>
      <c r="L38" s="8">
        <f>IFERROR(I38/#REF!,0)</f>
        <v>0</v>
      </c>
    </row>
    <row r="39" spans="1:12" ht="25.5" customHeight="1" x14ac:dyDescent="0.3">
      <c r="D39" s="34"/>
    </row>
    <row r="40" spans="1:12" ht="25.5" customHeight="1" x14ac:dyDescent="0.3">
      <c r="D40" s="34"/>
    </row>
    <row r="41" spans="1:12" ht="25.5" customHeight="1" x14ac:dyDescent="0.3">
      <c r="D41" s="34"/>
    </row>
    <row r="42" spans="1:12" ht="25.5" customHeight="1" x14ac:dyDescent="0.3">
      <c r="D42" s="34"/>
    </row>
    <row r="43" spans="1:12" ht="25.5" customHeight="1" x14ac:dyDescent="0.3">
      <c r="D43" s="34"/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D93B-3D77-4335-AB16-54E91E8DA750}">
  <dimension ref="A1:Q62"/>
  <sheetViews>
    <sheetView topLeftCell="B6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6.332031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8" width="6.5546875" style="7" customWidth="1"/>
    <col min="9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2454</v>
      </c>
    </row>
    <row r="2" spans="1:17" ht="64.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</v>
      </c>
      <c r="C3" s="4">
        <f>VLOOKUP($Q$1,'2025 Girls'!A:G,6,0)</f>
        <v>5</v>
      </c>
      <c r="D3" s="4">
        <v>74</v>
      </c>
      <c r="E3" s="4">
        <f>D3-B3</f>
        <v>71</v>
      </c>
      <c r="F3" s="8">
        <f>B3/D3</f>
        <v>4.0540540540540543E-2</v>
      </c>
      <c r="H3" s="4">
        <f>SUMIFS('2025 Girls'!E:E,'2025 Girls'!$A:$A,$Q$1)</f>
        <v>27</v>
      </c>
      <c r="I3" s="4">
        <f>VLOOKUP($Q$1,'2025 Girls'!A:G,7,0)</f>
        <v>35</v>
      </c>
      <c r="J3" s="4">
        <v>4</v>
      </c>
      <c r="K3" s="4">
        <f>J3-H3</f>
        <v>-23</v>
      </c>
      <c r="L3" s="8">
        <f>H3/J3</f>
        <v>6.75</v>
      </c>
      <c r="N3" s="21">
        <f>B3+H3</f>
        <v>30</v>
      </c>
      <c r="O3" s="21">
        <f>D3+J3</f>
        <v>78</v>
      </c>
      <c r="P3" s="21">
        <f>O3-N3</f>
        <v>48</v>
      </c>
      <c r="Q3" s="8">
        <f>N3/O3</f>
        <v>0.38461538461538464</v>
      </c>
    </row>
    <row r="4" spans="1:17" ht="12.75" customHeight="1" x14ac:dyDescent="0.3"/>
    <row r="5" spans="1:17" ht="12.7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2</v>
      </c>
      <c r="C7" s="21">
        <f>VLOOKUP($Q$1,'2025 Adults'!A:G,6,0)</f>
        <v>0</v>
      </c>
      <c r="D7" s="21">
        <v>12</v>
      </c>
      <c r="E7" s="4">
        <f>D7-B7</f>
        <v>10</v>
      </c>
      <c r="F7" s="8">
        <f>B7/D7</f>
        <v>0.16666666666666666</v>
      </c>
      <c r="H7" s="4">
        <f>SUMIFS('2025 Adults'!E:E,'2025 Adults'!$A:$A,$Q$1)</f>
        <v>36</v>
      </c>
      <c r="I7" s="21">
        <f>VLOOKUP($Q$1,'2025 Adults'!A:G,7,0)</f>
        <v>0</v>
      </c>
      <c r="J7" s="21">
        <v>9</v>
      </c>
      <c r="K7" s="4">
        <f>J7-H7</f>
        <v>-27</v>
      </c>
      <c r="L7" s="8">
        <f>H7/J7</f>
        <v>4</v>
      </c>
      <c r="N7" s="21">
        <f>B7+H7</f>
        <v>38</v>
      </c>
      <c r="O7" s="21">
        <f>D7+J7</f>
        <v>21</v>
      </c>
      <c r="P7" s="21">
        <f>O7-N7</f>
        <v>-17</v>
      </c>
      <c r="Q7" s="8">
        <f>N7/O7</f>
        <v>1.8095238095238095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5</v>
      </c>
      <c r="D11" s="25">
        <f>C11-B11</f>
        <v>5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1210</v>
      </c>
      <c r="B14" s="69" t="s">
        <v>1207</v>
      </c>
      <c r="C14" s="67" t="s">
        <v>15</v>
      </c>
      <c r="D14" s="68">
        <v>555</v>
      </c>
      <c r="E14" s="67" t="s">
        <v>3305</v>
      </c>
      <c r="F14" s="67" t="s">
        <v>3306</v>
      </c>
      <c r="G14" s="64" t="s">
        <v>2457</v>
      </c>
      <c r="H14" s="64" t="s">
        <v>2454</v>
      </c>
      <c r="I14" s="65">
        <v>171</v>
      </c>
      <c r="J14" s="4">
        <f>IFERROR(VLOOKUP(A14,'GS by School'!A:X,20,0),0)</f>
        <v>0</v>
      </c>
      <c r="K14" s="4">
        <f>I14-J14</f>
        <v>171</v>
      </c>
      <c r="L14" s="8">
        <f>IFERROR(I14/#REF!,0)</f>
        <v>0</v>
      </c>
    </row>
    <row r="15" spans="1:17" ht="25.5" customHeight="1" x14ac:dyDescent="0.3">
      <c r="A15" s="39" t="s">
        <v>1279</v>
      </c>
      <c r="B15" s="60" t="s">
        <v>1280</v>
      </c>
      <c r="C15" s="57" t="s">
        <v>15</v>
      </c>
      <c r="D15" s="49">
        <v>542</v>
      </c>
      <c r="E15" s="49" t="s">
        <v>3307</v>
      </c>
      <c r="F15" s="49" t="s">
        <v>3308</v>
      </c>
      <c r="G15" s="49" t="s">
        <v>2457</v>
      </c>
      <c r="H15" s="57" t="s">
        <v>2454</v>
      </c>
      <c r="I15" s="4">
        <v>67</v>
      </c>
      <c r="J15" s="4">
        <f>IFERROR(VLOOKUP(A15,'GS by School'!A:X,20,0),0)</f>
        <v>0</v>
      </c>
      <c r="K15" s="4">
        <f t="shared" ref="K15:K35" si="0">I15-J15</f>
        <v>67</v>
      </c>
      <c r="L15" s="8">
        <f>IFERROR(I15/#REF!,0)</f>
        <v>0</v>
      </c>
    </row>
    <row r="16" spans="1:17" ht="25.5" customHeight="1" x14ac:dyDescent="0.3">
      <c r="A16" s="39" t="s">
        <v>1728</v>
      </c>
      <c r="B16" s="60" t="s">
        <v>1729</v>
      </c>
      <c r="C16" s="57" t="s">
        <v>15</v>
      </c>
      <c r="D16" s="49">
        <v>542</v>
      </c>
      <c r="E16" s="49" t="s">
        <v>3307</v>
      </c>
      <c r="F16" s="49" t="s">
        <v>3308</v>
      </c>
      <c r="G16" s="49" t="s">
        <v>2457</v>
      </c>
      <c r="H16" s="57" t="s">
        <v>2454</v>
      </c>
      <c r="I16" s="4">
        <v>71</v>
      </c>
      <c r="J16" s="4">
        <f>IFERROR(VLOOKUP(A16,'GS by School'!A:X,20,0),0)</f>
        <v>0</v>
      </c>
      <c r="K16" s="4">
        <f t="shared" si="0"/>
        <v>71</v>
      </c>
      <c r="L16" s="8">
        <f>IFERROR(I16/#REF!,0)</f>
        <v>0</v>
      </c>
    </row>
    <row r="17" spans="1:12" ht="30" customHeight="1" x14ac:dyDescent="0.3">
      <c r="A17" s="39" t="s">
        <v>3309</v>
      </c>
      <c r="B17" s="60" t="s">
        <v>3310</v>
      </c>
      <c r="C17" s="57" t="s">
        <v>15</v>
      </c>
      <c r="D17" s="49">
        <v>555</v>
      </c>
      <c r="E17" s="49" t="s">
        <v>3305</v>
      </c>
      <c r="F17" s="49" t="s">
        <v>3311</v>
      </c>
      <c r="G17" s="49" t="s">
        <v>2457</v>
      </c>
      <c r="H17" s="57" t="s">
        <v>2454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25.5" customHeight="1" x14ac:dyDescent="0.3">
      <c r="A18" s="39" t="s">
        <v>1984</v>
      </c>
      <c r="B18" s="60" t="s">
        <v>1980</v>
      </c>
      <c r="C18" s="57" t="s">
        <v>15</v>
      </c>
      <c r="D18" s="49">
        <v>536</v>
      </c>
      <c r="E18" s="49" t="s">
        <v>3312</v>
      </c>
      <c r="F18" s="49" t="s">
        <v>3313</v>
      </c>
      <c r="G18" s="49" t="s">
        <v>2457</v>
      </c>
      <c r="H18" s="57" t="s">
        <v>2454</v>
      </c>
      <c r="I18" s="4">
        <v>177</v>
      </c>
      <c r="J18" s="4">
        <f>IFERROR(VLOOKUP(A18,'GS by School'!A:X,20,0),0)</f>
        <v>0</v>
      </c>
      <c r="K18" s="4">
        <f t="shared" si="0"/>
        <v>177</v>
      </c>
      <c r="L18" s="8">
        <f>IFERROR(I18/#REF!,0)</f>
        <v>0</v>
      </c>
    </row>
    <row r="19" spans="1:12" ht="25.5" customHeight="1" x14ac:dyDescent="0.3">
      <c r="A19" s="39" t="s">
        <v>1420</v>
      </c>
      <c r="B19" s="60" t="s">
        <v>1421</v>
      </c>
      <c r="C19" s="57" t="s">
        <v>15</v>
      </c>
      <c r="D19" s="49">
        <v>561</v>
      </c>
      <c r="E19" s="49" t="s">
        <v>3314</v>
      </c>
      <c r="F19" s="49" t="s">
        <v>3315</v>
      </c>
      <c r="G19" s="49" t="s">
        <v>2457</v>
      </c>
      <c r="H19" s="57" t="s">
        <v>2454</v>
      </c>
      <c r="I19" s="4">
        <v>77</v>
      </c>
      <c r="J19" s="4">
        <f>IFERROR(VLOOKUP(A19,'GS by School'!A:X,20,0),0)</f>
        <v>0</v>
      </c>
      <c r="K19" s="4">
        <f t="shared" si="0"/>
        <v>77</v>
      </c>
      <c r="L19" s="8">
        <f>IFERROR(I19/#REF!,0)</f>
        <v>0</v>
      </c>
    </row>
    <row r="20" spans="1:12" ht="25.5" customHeight="1" x14ac:dyDescent="0.3">
      <c r="A20" s="39" t="s">
        <v>1337</v>
      </c>
      <c r="B20" s="60" t="s">
        <v>1338</v>
      </c>
      <c r="C20" s="57" t="s">
        <v>15</v>
      </c>
      <c r="D20" s="49">
        <v>536</v>
      </c>
      <c r="E20" s="49" t="s">
        <v>3312</v>
      </c>
      <c r="F20" s="49" t="s">
        <v>3316</v>
      </c>
      <c r="G20" s="49" t="s">
        <v>2457</v>
      </c>
      <c r="H20" s="57" t="s">
        <v>2454</v>
      </c>
      <c r="I20" s="4">
        <v>170</v>
      </c>
      <c r="J20" s="4">
        <f>IFERROR(VLOOKUP(A20,'GS by School'!A:X,20,0),0)</f>
        <v>0</v>
      </c>
      <c r="K20" s="4">
        <f t="shared" si="0"/>
        <v>170</v>
      </c>
      <c r="L20" s="8">
        <f>IFERROR(I20/#REF!,0)</f>
        <v>0</v>
      </c>
    </row>
    <row r="21" spans="1:12" ht="25.5" customHeight="1" x14ac:dyDescent="0.3">
      <c r="A21" s="4" t="s">
        <v>1504</v>
      </c>
      <c r="B21" s="36" t="s">
        <v>1505</v>
      </c>
      <c r="C21" s="58" t="s">
        <v>15</v>
      </c>
      <c r="D21" s="58">
        <v>542</v>
      </c>
      <c r="E21" s="58" t="s">
        <v>3317</v>
      </c>
      <c r="F21" s="58" t="s">
        <v>3318</v>
      </c>
      <c r="G21" s="58" t="s">
        <v>2457</v>
      </c>
      <c r="H21" s="58" t="s">
        <v>2454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25.5" customHeight="1" x14ac:dyDescent="0.3">
      <c r="A22" s="4" t="s">
        <v>768</v>
      </c>
      <c r="B22" s="36" t="s">
        <v>769</v>
      </c>
      <c r="C22" s="58" t="s">
        <v>15</v>
      </c>
      <c r="D22" s="58">
        <v>561</v>
      </c>
      <c r="E22" s="58" t="s">
        <v>3319</v>
      </c>
      <c r="F22" s="58" t="s">
        <v>3320</v>
      </c>
      <c r="G22" s="58" t="s">
        <v>2457</v>
      </c>
      <c r="H22" s="58" t="s">
        <v>2454</v>
      </c>
      <c r="I22" s="4">
        <v>54</v>
      </c>
      <c r="J22" s="4">
        <f>IFERROR(VLOOKUP(A22,'GS by School'!A:X,20,0),0)</f>
        <v>0</v>
      </c>
      <c r="K22" s="4">
        <f t="shared" si="0"/>
        <v>54</v>
      </c>
      <c r="L22" s="8">
        <f>IFERROR(I22/#REF!,0)</f>
        <v>0</v>
      </c>
    </row>
    <row r="23" spans="1:12" ht="25.5" customHeight="1" x14ac:dyDescent="0.3">
      <c r="A23" s="4" t="s">
        <v>1603</v>
      </c>
      <c r="B23" s="36" t="s">
        <v>1602</v>
      </c>
      <c r="C23" s="58" t="s">
        <v>15</v>
      </c>
      <c r="D23" s="58">
        <v>555</v>
      </c>
      <c r="E23" s="58" t="s">
        <v>3305</v>
      </c>
      <c r="F23" s="58" t="s">
        <v>3311</v>
      </c>
      <c r="G23" s="58" t="s">
        <v>2457</v>
      </c>
      <c r="H23" s="58" t="s">
        <v>2454</v>
      </c>
      <c r="I23" s="4">
        <v>148</v>
      </c>
      <c r="J23" s="4">
        <f>IFERROR(VLOOKUP(A23,'GS by School'!A:X,20,0),0)</f>
        <v>0</v>
      </c>
      <c r="K23" s="4">
        <f t="shared" si="0"/>
        <v>148</v>
      </c>
      <c r="L23" s="8">
        <f>IFERROR(I23/#REF!,0)</f>
        <v>0</v>
      </c>
    </row>
    <row r="24" spans="1:12" ht="25.5" customHeight="1" x14ac:dyDescent="0.3">
      <c r="A24" s="4" t="s">
        <v>1716</v>
      </c>
      <c r="B24" s="36" t="s">
        <v>1717</v>
      </c>
      <c r="C24" s="58" t="s">
        <v>15</v>
      </c>
      <c r="D24" s="58">
        <v>555</v>
      </c>
      <c r="E24" s="58" t="s">
        <v>3321</v>
      </c>
      <c r="F24" s="58" t="s">
        <v>3322</v>
      </c>
      <c r="G24" s="58" t="s">
        <v>2457</v>
      </c>
      <c r="H24" s="58" t="s">
        <v>2454</v>
      </c>
      <c r="I24" s="4">
        <v>77</v>
      </c>
      <c r="J24" s="4">
        <f>IFERROR(VLOOKUP(A24,'GS by School'!A:X,20,0),0)</f>
        <v>0</v>
      </c>
      <c r="K24" s="4">
        <f t="shared" si="0"/>
        <v>77</v>
      </c>
      <c r="L24" s="8">
        <f>IFERROR(I24/#REF!,0)</f>
        <v>0</v>
      </c>
    </row>
    <row r="25" spans="1:12" ht="25.5" customHeight="1" x14ac:dyDescent="0.3">
      <c r="A25" s="4" t="s">
        <v>1142</v>
      </c>
      <c r="B25" s="36" t="s">
        <v>1143</v>
      </c>
      <c r="C25" s="58" t="s">
        <v>15</v>
      </c>
      <c r="D25" s="58">
        <v>551</v>
      </c>
      <c r="E25" s="58" t="s">
        <v>3323</v>
      </c>
      <c r="F25" s="58" t="s">
        <v>3324</v>
      </c>
      <c r="G25" s="58" t="s">
        <v>2457</v>
      </c>
      <c r="H25" s="58" t="s">
        <v>2454</v>
      </c>
      <c r="I25" s="4">
        <v>91</v>
      </c>
      <c r="J25" s="4">
        <f>IFERROR(VLOOKUP(A25,'GS by School'!A:X,20,0),0)</f>
        <v>0</v>
      </c>
      <c r="K25" s="4">
        <f t="shared" si="0"/>
        <v>91</v>
      </c>
      <c r="L25" s="8">
        <f>IFERROR(I25/#REF!,0)</f>
        <v>0</v>
      </c>
    </row>
    <row r="26" spans="1:12" ht="25.5" customHeight="1" x14ac:dyDescent="0.3">
      <c r="A26" s="4" t="s">
        <v>799</v>
      </c>
      <c r="B26" s="36" t="s">
        <v>800</v>
      </c>
      <c r="C26" s="58" t="s">
        <v>15</v>
      </c>
      <c r="D26" s="58">
        <v>555</v>
      </c>
      <c r="E26" s="58" t="s">
        <v>3325</v>
      </c>
      <c r="F26" s="58" t="s">
        <v>3326</v>
      </c>
      <c r="G26" s="58" t="s">
        <v>2457</v>
      </c>
      <c r="H26" s="58" t="s">
        <v>2454</v>
      </c>
      <c r="I26" s="4">
        <v>93</v>
      </c>
      <c r="J26" s="4">
        <f>IFERROR(VLOOKUP(A26,'GS by School'!A:X,20,0),0)</f>
        <v>0</v>
      </c>
      <c r="K26" s="4">
        <f t="shared" si="0"/>
        <v>93</v>
      </c>
      <c r="L26" s="8">
        <f>IFERROR(I26/#REF!,0)</f>
        <v>0</v>
      </c>
    </row>
    <row r="27" spans="1:12" ht="25.5" customHeight="1" x14ac:dyDescent="0.3">
      <c r="A27" s="4" t="s">
        <v>659</v>
      </c>
      <c r="B27" s="36" t="s">
        <v>660</v>
      </c>
      <c r="C27" s="58" t="s">
        <v>15</v>
      </c>
      <c r="D27" s="58">
        <v>536</v>
      </c>
      <c r="E27" s="58" t="s">
        <v>3312</v>
      </c>
      <c r="F27" s="58" t="s">
        <v>3327</v>
      </c>
      <c r="G27" s="58" t="s">
        <v>2457</v>
      </c>
      <c r="H27" s="58" t="s">
        <v>2454</v>
      </c>
      <c r="I27" s="4">
        <v>96</v>
      </c>
      <c r="J27" s="4">
        <f>IFERROR(VLOOKUP(A27,'GS by School'!A:X,20,0),0)</f>
        <v>0</v>
      </c>
      <c r="K27" s="4">
        <f t="shared" si="0"/>
        <v>96</v>
      </c>
      <c r="L27" s="8">
        <f>IFERROR(I27/#REF!,0)</f>
        <v>0</v>
      </c>
    </row>
    <row r="28" spans="1:12" ht="25.5" customHeight="1" x14ac:dyDescent="0.3">
      <c r="A28" s="4" t="s">
        <v>2278</v>
      </c>
      <c r="B28" s="36" t="s">
        <v>3328</v>
      </c>
      <c r="C28" s="58" t="s">
        <v>15</v>
      </c>
      <c r="D28" s="58">
        <v>536</v>
      </c>
      <c r="E28" s="58" t="s">
        <v>3329</v>
      </c>
      <c r="F28" s="58" t="s">
        <v>3330</v>
      </c>
      <c r="G28" s="58" t="s">
        <v>2457</v>
      </c>
      <c r="H28" s="58" t="s">
        <v>2454</v>
      </c>
      <c r="I28" s="4">
        <v>125</v>
      </c>
      <c r="J28" s="4">
        <f>IFERROR(VLOOKUP(A28,'GS by School'!A:X,20,0),0)</f>
        <v>0</v>
      </c>
      <c r="K28" s="4">
        <f t="shared" si="0"/>
        <v>125</v>
      </c>
      <c r="L28" s="8">
        <f>IFERROR(I28/#REF!,0)</f>
        <v>0</v>
      </c>
    </row>
    <row r="29" spans="1:12" ht="25.5" customHeight="1" x14ac:dyDescent="0.3">
      <c r="A29" s="4" t="s">
        <v>1248</v>
      </c>
      <c r="B29" s="36" t="s">
        <v>1249</v>
      </c>
      <c r="C29" s="58" t="s">
        <v>15</v>
      </c>
      <c r="D29" s="58">
        <v>561</v>
      </c>
      <c r="E29" s="58" t="s">
        <v>3331</v>
      </c>
      <c r="F29" s="58" t="s">
        <v>3332</v>
      </c>
      <c r="G29" s="58" t="s">
        <v>2457</v>
      </c>
      <c r="H29" s="58" t="s">
        <v>2454</v>
      </c>
      <c r="I29" s="4">
        <v>60</v>
      </c>
      <c r="J29" s="4">
        <f>IFERROR(VLOOKUP(A29,'GS by School'!A:X,20,0),0)</f>
        <v>0</v>
      </c>
      <c r="K29" s="4">
        <f t="shared" si="0"/>
        <v>60</v>
      </c>
      <c r="L29" s="8">
        <f>IFERROR(I29/#REF!,0)</f>
        <v>0</v>
      </c>
    </row>
    <row r="30" spans="1:12" ht="33" customHeight="1" x14ac:dyDescent="0.3">
      <c r="A30" s="4" t="s">
        <v>784</v>
      </c>
      <c r="B30" s="36" t="s">
        <v>785</v>
      </c>
      <c r="C30" s="58" t="s">
        <v>15</v>
      </c>
      <c r="D30" s="58">
        <v>536</v>
      </c>
      <c r="E30" s="58" t="s">
        <v>3333</v>
      </c>
      <c r="F30" s="58" t="s">
        <v>3334</v>
      </c>
      <c r="G30" s="58" t="s">
        <v>2457</v>
      </c>
      <c r="H30" s="58" t="s">
        <v>2454</v>
      </c>
      <c r="I30" s="4">
        <v>53</v>
      </c>
      <c r="J30" s="4">
        <f>IFERROR(VLOOKUP(A30,'GS by School'!A:X,20,0),0)</f>
        <v>0</v>
      </c>
      <c r="K30" s="4">
        <f t="shared" si="0"/>
        <v>53</v>
      </c>
      <c r="L30" s="8">
        <f>IFERROR(I30/#REF!,0)</f>
        <v>0</v>
      </c>
    </row>
    <row r="31" spans="1:12" ht="25.5" customHeight="1" x14ac:dyDescent="0.3">
      <c r="A31" s="4" t="s">
        <v>2327</v>
      </c>
      <c r="B31" s="36" t="s">
        <v>2325</v>
      </c>
      <c r="C31" s="58" t="s">
        <v>15</v>
      </c>
      <c r="D31" s="58">
        <v>555</v>
      </c>
      <c r="E31" s="58" t="s">
        <v>3305</v>
      </c>
      <c r="F31" s="58" t="s">
        <v>3335</v>
      </c>
      <c r="G31" s="58" t="s">
        <v>2457</v>
      </c>
      <c r="H31" s="58" t="s">
        <v>2454</v>
      </c>
      <c r="I31" s="4">
        <v>155</v>
      </c>
      <c r="J31" s="4">
        <f>IFERROR(VLOOKUP(A31,'GS by School'!A:X,20,0),0)</f>
        <v>0</v>
      </c>
      <c r="K31" s="4">
        <f t="shared" si="0"/>
        <v>155</v>
      </c>
      <c r="L31" s="8">
        <f>IFERROR(I31/#REF!,0)</f>
        <v>0</v>
      </c>
    </row>
    <row r="32" spans="1:12" ht="25.5" customHeight="1" x14ac:dyDescent="0.3">
      <c r="A32" s="4" t="s">
        <v>1735</v>
      </c>
      <c r="B32" s="36" t="s">
        <v>1736</v>
      </c>
      <c r="C32" s="58" t="s">
        <v>15</v>
      </c>
      <c r="D32" s="58">
        <v>536</v>
      </c>
      <c r="E32" s="58" t="s">
        <v>3336</v>
      </c>
      <c r="F32" s="58" t="s">
        <v>3337</v>
      </c>
      <c r="G32" s="58" t="s">
        <v>2457</v>
      </c>
      <c r="H32" s="58" t="s">
        <v>2454</v>
      </c>
      <c r="I32" s="4">
        <v>114</v>
      </c>
      <c r="J32" s="4">
        <f>IFERROR(VLOOKUP(A32,'GS by School'!A:X,20,0),0)</f>
        <v>0</v>
      </c>
      <c r="K32" s="4">
        <f t="shared" si="0"/>
        <v>114</v>
      </c>
      <c r="L32" s="8">
        <f>IFERROR(I32/#REF!,0)</f>
        <v>0</v>
      </c>
    </row>
    <row r="33" spans="1:12" ht="25.5" customHeight="1" x14ac:dyDescent="0.3">
      <c r="A33" s="4" t="s">
        <v>1791</v>
      </c>
      <c r="B33" s="36" t="s">
        <v>1792</v>
      </c>
      <c r="C33" s="58" t="s">
        <v>15</v>
      </c>
      <c r="D33" s="58">
        <v>561</v>
      </c>
      <c r="E33" s="58" t="s">
        <v>3319</v>
      </c>
      <c r="F33" s="58" t="s">
        <v>3338</v>
      </c>
      <c r="G33" s="58" t="s">
        <v>2457</v>
      </c>
      <c r="H33" s="58" t="s">
        <v>2454</v>
      </c>
      <c r="I33" s="4">
        <v>186</v>
      </c>
      <c r="J33" s="4">
        <f>IFERROR(VLOOKUP(A33,'GS by School'!A:X,20,0),0)</f>
        <v>0</v>
      </c>
      <c r="K33" s="4">
        <f t="shared" si="0"/>
        <v>186</v>
      </c>
      <c r="L33" s="8">
        <f>IFERROR(I33/#REF!,0)</f>
        <v>0</v>
      </c>
    </row>
    <row r="34" spans="1:12" ht="25.5" customHeight="1" x14ac:dyDescent="0.3">
      <c r="A34" s="4" t="s">
        <v>1829</v>
      </c>
      <c r="B34" s="36" t="s">
        <v>1830</v>
      </c>
      <c r="C34" s="58" t="s">
        <v>15</v>
      </c>
      <c r="D34" s="58">
        <v>555</v>
      </c>
      <c r="E34" s="58" t="s">
        <v>3339</v>
      </c>
      <c r="F34" s="58" t="s">
        <v>3340</v>
      </c>
      <c r="G34" s="58" t="s">
        <v>2457</v>
      </c>
      <c r="H34" s="58" t="s">
        <v>2454</v>
      </c>
      <c r="I34" s="4">
        <v>81</v>
      </c>
      <c r="J34" s="4">
        <f>IFERROR(VLOOKUP(A34,'GS by School'!A:X,20,0),0)</f>
        <v>0</v>
      </c>
      <c r="K34" s="4">
        <f t="shared" si="0"/>
        <v>81</v>
      </c>
      <c r="L34" s="8">
        <f>IFERROR(I34/#REF!,0)</f>
        <v>0</v>
      </c>
    </row>
    <row r="35" spans="1:12" ht="25.5" customHeight="1" x14ac:dyDescent="0.3">
      <c r="A35" s="4" t="s">
        <v>1223</v>
      </c>
      <c r="B35" s="36" t="s">
        <v>1221</v>
      </c>
      <c r="C35" s="58" t="s">
        <v>15</v>
      </c>
      <c r="D35" s="58">
        <v>555</v>
      </c>
      <c r="E35" s="58" t="s">
        <v>3305</v>
      </c>
      <c r="F35" s="58" t="s">
        <v>3341</v>
      </c>
      <c r="G35" s="58" t="s">
        <v>2457</v>
      </c>
      <c r="H35" s="58" t="s">
        <v>2454</v>
      </c>
      <c r="I35" s="4">
        <v>184</v>
      </c>
      <c r="J35" s="4">
        <f>IFERROR(VLOOKUP(A35,'GS by School'!A:X,20,0),0)</f>
        <v>0</v>
      </c>
      <c r="K35" s="4">
        <f t="shared" si="0"/>
        <v>184</v>
      </c>
      <c r="L35" s="8">
        <f>IFERROR(I35/#REF!,0)</f>
        <v>0</v>
      </c>
    </row>
    <row r="36" spans="1:12" ht="25.5" customHeight="1" x14ac:dyDescent="0.3">
      <c r="D36" s="34"/>
    </row>
    <row r="37" spans="1:12" ht="25.5" customHeight="1" x14ac:dyDescent="0.3">
      <c r="D37" s="34"/>
    </row>
    <row r="38" spans="1:12" ht="25.5" customHeight="1" x14ac:dyDescent="0.3">
      <c r="D38" s="34"/>
    </row>
    <row r="39" spans="1:12" ht="25.5" customHeight="1" x14ac:dyDescent="0.3">
      <c r="D39" s="34"/>
    </row>
    <row r="40" spans="1:12" ht="25.5" customHeight="1" x14ac:dyDescent="0.3">
      <c r="D40" s="34"/>
    </row>
    <row r="41" spans="1:12" ht="25.5" customHeight="1" x14ac:dyDescent="0.3">
      <c r="D41" s="34"/>
    </row>
    <row r="42" spans="1:12" ht="25.5" customHeight="1" x14ac:dyDescent="0.3">
      <c r="D42" s="34"/>
    </row>
    <row r="43" spans="1:12" ht="25.5" customHeight="1" x14ac:dyDescent="0.3">
      <c r="D43" s="34"/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3F99-14DE-44F9-887B-CF03E27D5F1B}">
  <dimension ref="A1:Q62"/>
  <sheetViews>
    <sheetView topLeftCell="B9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9.10937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6.5546875" style="7" customWidth="1"/>
    <col min="14" max="14" width="7.441406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87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2</v>
      </c>
      <c r="C3" s="4">
        <f>VLOOKUP($Q$1,'2025 Girls'!A:G,6,0)</f>
        <v>0</v>
      </c>
      <c r="D3" s="4">
        <v>42</v>
      </c>
      <c r="E3" s="4">
        <f>D3-B3</f>
        <v>40</v>
      </c>
      <c r="F3" s="8">
        <f>B3/D3</f>
        <v>4.7619047619047616E-2</v>
      </c>
      <c r="H3" s="4">
        <f>SUMIFS('2025 Girls'!E:E,'2025 Girls'!$A:$A,$Q$1)</f>
        <v>39</v>
      </c>
      <c r="I3" s="4">
        <f>VLOOKUP($Q$1,'2025 Girls'!A:G,7,0)</f>
        <v>0</v>
      </c>
      <c r="J3" s="4">
        <v>33</v>
      </c>
      <c r="K3" s="4">
        <f>J3-H3</f>
        <v>-6</v>
      </c>
      <c r="L3" s="8">
        <f>H3/J3</f>
        <v>1.1818181818181819</v>
      </c>
      <c r="N3" s="21">
        <f>B3+H3</f>
        <v>41</v>
      </c>
      <c r="O3" s="21">
        <f>D3+J3</f>
        <v>75</v>
      </c>
      <c r="P3" s="21">
        <f>O3-N3</f>
        <v>34</v>
      </c>
      <c r="Q3" s="8">
        <f>N3/O3</f>
        <v>0.54666666666666663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6</v>
      </c>
      <c r="C7" s="21">
        <f>VLOOKUP($Q$1,'2025 Adults'!A:G,6,0)</f>
        <v>0</v>
      </c>
      <c r="D7" s="21">
        <v>9</v>
      </c>
      <c r="E7" s="4">
        <f>D7-B7</f>
        <v>3</v>
      </c>
      <c r="F7" s="8">
        <f>B7/D7</f>
        <v>0.66666666666666663</v>
      </c>
      <c r="H7" s="4">
        <f>SUMIFS('2025 Adults'!E:E,'2025 Adults'!$A:$A,$Q$1)</f>
        <v>29</v>
      </c>
      <c r="I7" s="21">
        <f>VLOOKUP($Q$1,'2025 Adults'!A:G,7,0)</f>
        <v>0</v>
      </c>
      <c r="J7" s="21">
        <v>50</v>
      </c>
      <c r="K7" s="4">
        <f>J7-H7</f>
        <v>21</v>
      </c>
      <c r="L7" s="8">
        <f>H7/J7</f>
        <v>0.57999999999999996</v>
      </c>
      <c r="N7" s="21">
        <f>B7+H7</f>
        <v>35</v>
      </c>
      <c r="O7" s="21">
        <f>D7+J7</f>
        <v>59</v>
      </c>
      <c r="P7" s="21">
        <f>O7-N7</f>
        <v>24</v>
      </c>
      <c r="Q7" s="8">
        <f>N7/O7</f>
        <v>0.59322033898305082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2</v>
      </c>
      <c r="D11" s="25">
        <f>C11-B11</f>
        <v>2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230</v>
      </c>
      <c r="B14" s="36" t="s">
        <v>231</v>
      </c>
      <c r="C14" s="58" t="s">
        <v>15</v>
      </c>
      <c r="D14" s="58">
        <v>609</v>
      </c>
      <c r="E14" s="58" t="s">
        <v>2970</v>
      </c>
      <c r="F14" s="58" t="s">
        <v>2971</v>
      </c>
      <c r="G14" s="58" t="s">
        <v>2634</v>
      </c>
      <c r="H14" s="58" t="s">
        <v>87</v>
      </c>
      <c r="I14" s="4">
        <v>129</v>
      </c>
      <c r="J14" s="4">
        <f>IFERROR(VLOOKUP(A14,'GS by School'!A:X,20,0),0)</f>
        <v>0</v>
      </c>
      <c r="K14" s="4">
        <f>I14-J14</f>
        <v>129</v>
      </c>
      <c r="L14" s="8">
        <f>IFERROR(I14/#REF!,0)</f>
        <v>0</v>
      </c>
    </row>
    <row r="15" spans="1:17" ht="25.5" customHeight="1" x14ac:dyDescent="0.3">
      <c r="A15" s="7" t="s">
        <v>423</v>
      </c>
      <c r="B15" s="36" t="s">
        <v>424</v>
      </c>
      <c r="C15" s="58" t="s">
        <v>15</v>
      </c>
      <c r="D15" s="58">
        <v>612</v>
      </c>
      <c r="E15" s="58" t="s">
        <v>2972</v>
      </c>
      <c r="F15" s="58" t="s">
        <v>2973</v>
      </c>
      <c r="G15" s="58" t="s">
        <v>2634</v>
      </c>
      <c r="H15" s="58" t="s">
        <v>87</v>
      </c>
      <c r="I15" s="4">
        <v>96</v>
      </c>
      <c r="J15" s="4">
        <f>IFERROR(VLOOKUP(A15,'GS by School'!A:X,20,0),0)</f>
        <v>0</v>
      </c>
      <c r="K15" s="4">
        <f t="shared" ref="K15:K39" si="0">I15-J15</f>
        <v>96</v>
      </c>
      <c r="L15" s="8">
        <f>IFERROR(I15/#REF!,0)</f>
        <v>0</v>
      </c>
    </row>
    <row r="16" spans="1:17" ht="25.5" customHeight="1" x14ac:dyDescent="0.3">
      <c r="A16" s="7" t="s">
        <v>825</v>
      </c>
      <c r="B16" s="36" t="s">
        <v>826</v>
      </c>
      <c r="C16" s="58" t="s">
        <v>15</v>
      </c>
      <c r="D16" s="58">
        <v>626</v>
      </c>
      <c r="E16" s="58" t="s">
        <v>2974</v>
      </c>
      <c r="F16" s="58" t="s">
        <v>2975</v>
      </c>
      <c r="G16" s="58" t="s">
        <v>2634</v>
      </c>
      <c r="H16" s="58" t="s">
        <v>87</v>
      </c>
      <c r="I16" s="4">
        <v>58</v>
      </c>
      <c r="J16" s="4">
        <f>IFERROR(VLOOKUP(A16,'GS by School'!A:X,20,0),0)</f>
        <v>0</v>
      </c>
      <c r="K16" s="4">
        <f t="shared" si="0"/>
        <v>58</v>
      </c>
      <c r="L16" s="8">
        <f>IFERROR(I16/#REF!,0)</f>
        <v>0</v>
      </c>
    </row>
    <row r="17" spans="1:12" ht="25.5" customHeight="1" x14ac:dyDescent="0.3">
      <c r="A17" s="7" t="s">
        <v>969</v>
      </c>
      <c r="B17" s="36" t="s">
        <v>970</v>
      </c>
      <c r="C17" s="58" t="s">
        <v>15</v>
      </c>
      <c r="D17" s="58">
        <v>626</v>
      </c>
      <c r="E17" s="58" t="s">
        <v>2976</v>
      </c>
      <c r="F17" s="58" t="s">
        <v>2977</v>
      </c>
      <c r="G17" s="58" t="s">
        <v>2634</v>
      </c>
      <c r="H17" s="58" t="s">
        <v>87</v>
      </c>
      <c r="I17" s="4">
        <v>82</v>
      </c>
      <c r="J17" s="4">
        <f>IFERROR(VLOOKUP(A17,'GS by School'!A:X,20,0),0)</f>
        <v>0</v>
      </c>
      <c r="K17" s="4">
        <f t="shared" si="0"/>
        <v>82</v>
      </c>
      <c r="L17" s="8">
        <f>IFERROR(I17/#REF!,0)</f>
        <v>0</v>
      </c>
    </row>
    <row r="18" spans="1:12" ht="25.5" customHeight="1" x14ac:dyDescent="0.3">
      <c r="A18" s="7" t="s">
        <v>1591</v>
      </c>
      <c r="B18" s="36" t="s">
        <v>1592</v>
      </c>
      <c r="C18" s="58" t="s">
        <v>15</v>
      </c>
      <c r="D18" s="58">
        <v>623</v>
      </c>
      <c r="E18" s="58" t="s">
        <v>2978</v>
      </c>
      <c r="F18" s="58" t="s">
        <v>2979</v>
      </c>
      <c r="G18" s="58" t="s">
        <v>2634</v>
      </c>
      <c r="H18" s="58" t="s">
        <v>87</v>
      </c>
      <c r="I18" s="4">
        <v>235</v>
      </c>
      <c r="J18" s="4">
        <f>IFERROR(VLOOKUP(A18,'GS by School'!A:X,20,0),0)</f>
        <v>0</v>
      </c>
      <c r="K18" s="4">
        <f t="shared" si="0"/>
        <v>235</v>
      </c>
      <c r="L18" s="8">
        <f>IFERROR(I18/#REF!,0)</f>
        <v>0</v>
      </c>
    </row>
    <row r="19" spans="1:12" ht="25.5" customHeight="1" x14ac:dyDescent="0.3">
      <c r="A19" s="7" t="s">
        <v>308</v>
      </c>
      <c r="B19" s="36" t="s">
        <v>309</v>
      </c>
      <c r="C19" s="58" t="s">
        <v>15</v>
      </c>
      <c r="D19" s="58">
        <v>612</v>
      </c>
      <c r="E19" s="58" t="s">
        <v>2980</v>
      </c>
      <c r="F19" s="58" t="s">
        <v>2981</v>
      </c>
      <c r="G19" s="58" t="s">
        <v>2634</v>
      </c>
      <c r="H19" s="58" t="s">
        <v>87</v>
      </c>
      <c r="I19" s="4">
        <v>128</v>
      </c>
      <c r="J19" s="4">
        <f>IFERROR(VLOOKUP(A19,'GS by School'!A:X,20,0),0)</f>
        <v>0</v>
      </c>
      <c r="K19" s="4">
        <f t="shared" si="0"/>
        <v>128</v>
      </c>
      <c r="L19" s="8">
        <f>IFERROR(I19/#REF!,0)</f>
        <v>0</v>
      </c>
    </row>
    <row r="20" spans="1:12" ht="25.5" customHeight="1" x14ac:dyDescent="0.3">
      <c r="A20" s="7" t="s">
        <v>1971</v>
      </c>
      <c r="B20" s="36" t="s">
        <v>1972</v>
      </c>
      <c r="C20" s="58" t="s">
        <v>15</v>
      </c>
      <c r="D20" s="58">
        <v>612</v>
      </c>
      <c r="E20" s="58" t="s">
        <v>2982</v>
      </c>
      <c r="F20" s="58" t="s">
        <v>2983</v>
      </c>
      <c r="G20" s="58" t="s">
        <v>2634</v>
      </c>
      <c r="H20" s="58" t="s">
        <v>87</v>
      </c>
      <c r="I20" s="4">
        <v>46</v>
      </c>
      <c r="J20" s="4">
        <f>IFERROR(VLOOKUP(A20,'GS by School'!A:X,20,0),0)</f>
        <v>0</v>
      </c>
      <c r="K20" s="4">
        <f t="shared" si="0"/>
        <v>46</v>
      </c>
      <c r="L20" s="8">
        <f>IFERROR(I20/#REF!,0)</f>
        <v>0</v>
      </c>
    </row>
    <row r="21" spans="1:12" ht="25.5" customHeight="1" x14ac:dyDescent="0.3">
      <c r="A21" s="7" t="s">
        <v>328</v>
      </c>
      <c r="B21" s="36" t="s">
        <v>329</v>
      </c>
      <c r="C21" s="58" t="s">
        <v>15</v>
      </c>
      <c r="D21" s="58">
        <v>602</v>
      </c>
      <c r="E21" s="58" t="s">
        <v>2984</v>
      </c>
      <c r="F21" s="58" t="s">
        <v>2985</v>
      </c>
      <c r="G21" s="58" t="s">
        <v>2634</v>
      </c>
      <c r="H21" s="58" t="s">
        <v>87</v>
      </c>
      <c r="I21" s="4">
        <v>130</v>
      </c>
      <c r="J21" s="4">
        <f>IFERROR(VLOOKUP(A21,'GS by School'!A:X,20,0),0)</f>
        <v>0</v>
      </c>
      <c r="K21" s="4">
        <f t="shared" si="0"/>
        <v>130</v>
      </c>
      <c r="L21" s="8">
        <f>IFERROR(I21/#REF!,0)</f>
        <v>0</v>
      </c>
    </row>
    <row r="22" spans="1:12" ht="25.5" customHeight="1" x14ac:dyDescent="0.3">
      <c r="A22" s="7" t="s">
        <v>1363</v>
      </c>
      <c r="B22" s="36" t="s">
        <v>1364</v>
      </c>
      <c r="C22" s="58" t="s">
        <v>15</v>
      </c>
      <c r="D22" s="58">
        <v>612</v>
      </c>
      <c r="E22" s="58" t="s">
        <v>2980</v>
      </c>
      <c r="F22" s="58" t="s">
        <v>2986</v>
      </c>
      <c r="G22" s="58" t="s">
        <v>2634</v>
      </c>
      <c r="H22" s="58" t="s">
        <v>87</v>
      </c>
      <c r="I22" s="4">
        <v>167</v>
      </c>
      <c r="J22" s="4">
        <f>IFERROR(VLOOKUP(A22,'GS by School'!A:X,20,0),0)</f>
        <v>0</v>
      </c>
      <c r="K22" s="4">
        <f t="shared" si="0"/>
        <v>167</v>
      </c>
      <c r="L22" s="8">
        <f>IFERROR(I22/#REF!,0)</f>
        <v>0</v>
      </c>
    </row>
    <row r="23" spans="1:12" ht="25.5" customHeight="1" x14ac:dyDescent="0.3">
      <c r="A23" s="39" t="s">
        <v>1093</v>
      </c>
      <c r="B23" s="60" t="s">
        <v>1094</v>
      </c>
      <c r="C23" s="57" t="s">
        <v>15</v>
      </c>
      <c r="D23" s="49">
        <v>612</v>
      </c>
      <c r="E23" s="49" t="s">
        <v>2980</v>
      </c>
      <c r="F23" s="49" t="s">
        <v>2987</v>
      </c>
      <c r="G23" s="49" t="s">
        <v>2634</v>
      </c>
      <c r="H23" s="49" t="s">
        <v>87</v>
      </c>
      <c r="I23" s="4">
        <v>145</v>
      </c>
      <c r="J23" s="4">
        <f>IFERROR(VLOOKUP(A23,'GS by School'!A:X,20,0),0)</f>
        <v>0</v>
      </c>
      <c r="K23" s="4">
        <f t="shared" si="0"/>
        <v>145</v>
      </c>
      <c r="L23" s="8">
        <f>IFERROR(I23/#REF!,0)</f>
        <v>0</v>
      </c>
    </row>
    <row r="24" spans="1:12" ht="25.5" customHeight="1" x14ac:dyDescent="0.3">
      <c r="A24" s="39" t="s">
        <v>1151</v>
      </c>
      <c r="B24" s="60" t="s">
        <v>1130</v>
      </c>
      <c r="C24" s="57" t="s">
        <v>15</v>
      </c>
      <c r="D24" s="49">
        <v>612</v>
      </c>
      <c r="E24" s="49" t="s">
        <v>2980</v>
      </c>
      <c r="F24" s="49" t="s">
        <v>2988</v>
      </c>
      <c r="G24" s="49" t="s">
        <v>2634</v>
      </c>
      <c r="H24" s="49" t="s">
        <v>87</v>
      </c>
      <c r="I24" s="4">
        <v>117</v>
      </c>
      <c r="J24" s="4">
        <f>IFERROR(VLOOKUP(A24,'GS by School'!A:X,20,0),0)</f>
        <v>0</v>
      </c>
      <c r="K24" s="4">
        <f t="shared" si="0"/>
        <v>117</v>
      </c>
      <c r="L24" s="8">
        <f>IFERROR(I24/#REF!,0)</f>
        <v>0</v>
      </c>
    </row>
    <row r="25" spans="1:12" ht="25.5" customHeight="1" x14ac:dyDescent="0.3">
      <c r="A25" s="4" t="s">
        <v>460</v>
      </c>
      <c r="B25" s="36" t="s">
        <v>461</v>
      </c>
      <c r="C25" s="58" t="s">
        <v>15</v>
      </c>
      <c r="D25" s="58">
        <v>612</v>
      </c>
      <c r="E25" s="58" t="s">
        <v>2980</v>
      </c>
      <c r="F25" s="58" t="s">
        <v>2989</v>
      </c>
      <c r="G25" s="58" t="s">
        <v>2634</v>
      </c>
      <c r="H25" s="58" t="s">
        <v>87</v>
      </c>
      <c r="I25" s="4">
        <v>189</v>
      </c>
      <c r="J25" s="4">
        <f>IFERROR(VLOOKUP(A25,'GS by School'!A:X,20,0),0)</f>
        <v>0</v>
      </c>
      <c r="K25" s="4">
        <f t="shared" si="0"/>
        <v>189</v>
      </c>
      <c r="L25" s="8">
        <f>IFERROR(I25/#REF!,0)</f>
        <v>0</v>
      </c>
    </row>
    <row r="26" spans="1:12" ht="25.5" customHeight="1" x14ac:dyDescent="0.3">
      <c r="A26" s="4" t="s">
        <v>1290</v>
      </c>
      <c r="B26" s="36" t="s">
        <v>1291</v>
      </c>
      <c r="C26" s="58" t="s">
        <v>15</v>
      </c>
      <c r="D26" s="58">
        <v>626</v>
      </c>
      <c r="E26" s="58" t="s">
        <v>2990</v>
      </c>
      <c r="F26" s="58" t="s">
        <v>2991</v>
      </c>
      <c r="G26" s="58" t="s">
        <v>2634</v>
      </c>
      <c r="H26" s="58" t="s">
        <v>87</v>
      </c>
      <c r="I26" s="4">
        <v>137</v>
      </c>
      <c r="J26" s="4">
        <f>IFERROR(VLOOKUP(A26,'GS by School'!A:X,20,0),0)</f>
        <v>0</v>
      </c>
      <c r="K26" s="4">
        <f t="shared" si="0"/>
        <v>137</v>
      </c>
      <c r="L26" s="8">
        <f>IFERROR(I26/#REF!,0)</f>
        <v>0</v>
      </c>
    </row>
    <row r="27" spans="1:12" ht="25.5" customHeight="1" x14ac:dyDescent="0.3">
      <c r="A27" s="4" t="s">
        <v>1292</v>
      </c>
      <c r="B27" s="36" t="s">
        <v>1293</v>
      </c>
      <c r="C27" s="58" t="s">
        <v>15</v>
      </c>
      <c r="D27" s="58">
        <v>626</v>
      </c>
      <c r="E27" s="58" t="s">
        <v>2990</v>
      </c>
      <c r="F27" s="58" t="s">
        <v>2991</v>
      </c>
      <c r="G27" s="58" t="s">
        <v>2634</v>
      </c>
      <c r="H27" s="58" t="s">
        <v>87</v>
      </c>
      <c r="I27" s="4">
        <v>171</v>
      </c>
      <c r="J27" s="4">
        <f>IFERROR(VLOOKUP(A27,'GS by School'!A:X,20,0),0)</f>
        <v>0</v>
      </c>
      <c r="K27" s="4">
        <f t="shared" si="0"/>
        <v>171</v>
      </c>
      <c r="L27" s="8">
        <f>IFERROR(I27/#REF!,0)</f>
        <v>0</v>
      </c>
    </row>
    <row r="28" spans="1:12" ht="25.5" customHeight="1" x14ac:dyDescent="0.3">
      <c r="A28" s="4" t="s">
        <v>1294</v>
      </c>
      <c r="B28" s="36" t="s">
        <v>1295</v>
      </c>
      <c r="C28" s="58" t="s">
        <v>15</v>
      </c>
      <c r="D28" s="58">
        <v>626</v>
      </c>
      <c r="E28" s="58" t="s">
        <v>2990</v>
      </c>
      <c r="F28" s="58" t="s">
        <v>2991</v>
      </c>
      <c r="G28" s="58" t="s">
        <v>2634</v>
      </c>
      <c r="H28" s="58" t="s">
        <v>87</v>
      </c>
      <c r="I28" s="4">
        <v>128</v>
      </c>
      <c r="J28" s="4">
        <f>IFERROR(VLOOKUP(A28,'GS by School'!A:X,20,0),0)</f>
        <v>0</v>
      </c>
      <c r="K28" s="4">
        <f t="shared" si="0"/>
        <v>128</v>
      </c>
      <c r="L28" s="8">
        <f>IFERROR(I28/#REF!,0)</f>
        <v>0</v>
      </c>
    </row>
    <row r="29" spans="1:12" ht="25.5" customHeight="1" x14ac:dyDescent="0.3">
      <c r="A29" s="4" t="s">
        <v>1613</v>
      </c>
      <c r="B29" s="36" t="s">
        <v>1614</v>
      </c>
      <c r="C29" s="58" t="s">
        <v>15</v>
      </c>
      <c r="D29" s="58">
        <v>609</v>
      </c>
      <c r="E29" s="58" t="s">
        <v>2992</v>
      </c>
      <c r="F29" s="58" t="s">
        <v>2993</v>
      </c>
      <c r="G29" s="58" t="s">
        <v>2634</v>
      </c>
      <c r="H29" s="58" t="s">
        <v>87</v>
      </c>
      <c r="I29" s="4">
        <v>90</v>
      </c>
      <c r="J29" s="4">
        <f>IFERROR(VLOOKUP(A29,'GS by School'!A:X,20,0),0)</f>
        <v>0</v>
      </c>
      <c r="K29" s="4">
        <f t="shared" si="0"/>
        <v>90</v>
      </c>
      <c r="L29" s="8">
        <f>IFERROR(I29/#REF!,0)</f>
        <v>0</v>
      </c>
    </row>
    <row r="30" spans="1:12" ht="25.5" customHeight="1" x14ac:dyDescent="0.3">
      <c r="A30" s="4" t="s">
        <v>563</v>
      </c>
      <c r="B30" s="36" t="s">
        <v>564</v>
      </c>
      <c r="C30" s="58" t="s">
        <v>15</v>
      </c>
      <c r="D30" s="58">
        <v>602</v>
      </c>
      <c r="E30" s="58" t="s">
        <v>2984</v>
      </c>
      <c r="F30" s="58" t="s">
        <v>2985</v>
      </c>
      <c r="G30" s="58" t="s">
        <v>2634</v>
      </c>
      <c r="H30" s="58" t="s">
        <v>87</v>
      </c>
      <c r="I30" s="4">
        <v>141</v>
      </c>
      <c r="J30" s="4">
        <f>IFERROR(VLOOKUP(A30,'GS by School'!A:X,20,0),0)</f>
        <v>0</v>
      </c>
      <c r="K30" s="4">
        <f t="shared" si="0"/>
        <v>141</v>
      </c>
      <c r="L30" s="8">
        <f>IFERROR(I30/#REF!,0)</f>
        <v>0</v>
      </c>
    </row>
    <row r="31" spans="1:12" ht="25.5" customHeight="1" x14ac:dyDescent="0.3">
      <c r="A31" s="4" t="s">
        <v>833</v>
      </c>
      <c r="B31" s="36" t="s">
        <v>834</v>
      </c>
      <c r="C31" s="58" t="s">
        <v>15</v>
      </c>
      <c r="D31" s="58">
        <v>612</v>
      </c>
      <c r="E31" s="58" t="s">
        <v>2994</v>
      </c>
      <c r="F31" s="58" t="s">
        <v>2995</v>
      </c>
      <c r="G31" s="58" t="s">
        <v>2634</v>
      </c>
      <c r="H31" s="58" t="s">
        <v>87</v>
      </c>
      <c r="I31" s="4">
        <v>126</v>
      </c>
      <c r="J31" s="4">
        <f>IFERROR(VLOOKUP(A31,'GS by School'!A:X,20,0),0)</f>
        <v>0</v>
      </c>
      <c r="K31" s="4">
        <f t="shared" si="0"/>
        <v>126</v>
      </c>
      <c r="L31" s="8">
        <f>IFERROR(I31/#REF!,0)</f>
        <v>0</v>
      </c>
    </row>
    <row r="32" spans="1:12" ht="25.5" customHeight="1" x14ac:dyDescent="0.3">
      <c r="A32" s="4" t="s">
        <v>2996</v>
      </c>
      <c r="B32" s="36" t="s">
        <v>2997</v>
      </c>
      <c r="C32" s="58" t="s">
        <v>15</v>
      </c>
      <c r="D32" s="58">
        <v>612</v>
      </c>
      <c r="E32" s="58" t="s">
        <v>2980</v>
      </c>
      <c r="F32" s="58">
        <v>79072</v>
      </c>
      <c r="G32" s="58" t="s">
        <v>2457</v>
      </c>
      <c r="H32" s="58" t="s">
        <v>87</v>
      </c>
      <c r="I32" s="4">
        <v>0</v>
      </c>
      <c r="J32" s="4">
        <f>IFERROR(VLOOKUP(A32,'GS by School'!A:X,20,0),0)</f>
        <v>0</v>
      </c>
      <c r="K32" s="4">
        <f t="shared" si="0"/>
        <v>0</v>
      </c>
      <c r="L32" s="8">
        <f>IFERROR(I32/#REF!,0)</f>
        <v>0</v>
      </c>
    </row>
    <row r="33" spans="1:12" ht="25.5" customHeight="1" x14ac:dyDescent="0.3">
      <c r="A33" s="4" t="s">
        <v>2998</v>
      </c>
      <c r="B33" s="36" t="s">
        <v>2999</v>
      </c>
      <c r="C33" s="58" t="s">
        <v>15</v>
      </c>
      <c r="D33" s="58">
        <v>612</v>
      </c>
      <c r="E33" s="58" t="s">
        <v>2980</v>
      </c>
      <c r="F33" s="58">
        <v>79072</v>
      </c>
      <c r="G33" s="58" t="s">
        <v>2634</v>
      </c>
      <c r="H33" s="58" t="s">
        <v>87</v>
      </c>
      <c r="I33" s="4">
        <v>0</v>
      </c>
      <c r="J33" s="4">
        <f>IFERROR(VLOOKUP(A33,'GS by School'!A:X,20,0),0)</f>
        <v>0</v>
      </c>
      <c r="K33" s="4">
        <f t="shared" si="0"/>
        <v>0</v>
      </c>
      <c r="L33" s="8">
        <f>IFERROR(I33/#REF!,0)</f>
        <v>0</v>
      </c>
    </row>
    <row r="34" spans="1:12" ht="25.5" customHeight="1" x14ac:dyDescent="0.3">
      <c r="A34" s="4" t="s">
        <v>3000</v>
      </c>
      <c r="B34" s="36" t="s">
        <v>3001</v>
      </c>
      <c r="C34" s="58" t="s">
        <v>15</v>
      </c>
      <c r="D34" s="58">
        <v>612</v>
      </c>
      <c r="E34" s="58" t="s">
        <v>2980</v>
      </c>
      <c r="F34" s="58">
        <v>79072</v>
      </c>
      <c r="G34" s="58" t="s">
        <v>2634</v>
      </c>
      <c r="H34" s="58" t="s">
        <v>87</v>
      </c>
      <c r="I34" s="4">
        <v>0</v>
      </c>
      <c r="J34" s="4">
        <f>IFERROR(VLOOKUP(A34,'GS by School'!A:X,20,0),0)</f>
        <v>0</v>
      </c>
      <c r="K34" s="4">
        <f t="shared" si="0"/>
        <v>0</v>
      </c>
      <c r="L34" s="8">
        <f>IFERROR(I34/#REF!,0)</f>
        <v>0</v>
      </c>
    </row>
    <row r="35" spans="1:12" ht="25.5" customHeight="1" x14ac:dyDescent="0.3">
      <c r="A35" s="4" t="s">
        <v>938</v>
      </c>
      <c r="B35" s="36" t="s">
        <v>939</v>
      </c>
      <c r="C35" s="58" t="s">
        <v>15</v>
      </c>
      <c r="D35" s="58">
        <v>623</v>
      </c>
      <c r="E35" s="58" t="s">
        <v>3002</v>
      </c>
      <c r="F35" s="58" t="s">
        <v>3003</v>
      </c>
      <c r="G35" s="58" t="s">
        <v>2634</v>
      </c>
      <c r="H35" s="58" t="s">
        <v>87</v>
      </c>
      <c r="I35" s="4">
        <v>60</v>
      </c>
      <c r="J35" s="4">
        <f>IFERROR(VLOOKUP(A35,'GS by School'!A:X,20,0),0)</f>
        <v>0</v>
      </c>
      <c r="K35" s="4">
        <f t="shared" si="0"/>
        <v>60</v>
      </c>
      <c r="L35" s="8">
        <f>IFERROR(I35/#REF!,0)</f>
        <v>0</v>
      </c>
    </row>
    <row r="36" spans="1:12" ht="25.5" customHeight="1" x14ac:dyDescent="0.3">
      <c r="A36" s="4" t="s">
        <v>1051</v>
      </c>
      <c r="B36" s="36" t="s">
        <v>1052</v>
      </c>
      <c r="C36" s="58" t="s">
        <v>15</v>
      </c>
      <c r="D36" s="58">
        <v>623</v>
      </c>
      <c r="E36" s="58" t="s">
        <v>2978</v>
      </c>
      <c r="F36" s="58" t="s">
        <v>3004</v>
      </c>
      <c r="G36" s="58" t="s">
        <v>2634</v>
      </c>
      <c r="H36" s="58" t="s">
        <v>87</v>
      </c>
      <c r="I36" s="4">
        <v>39</v>
      </c>
      <c r="J36" s="4">
        <f>IFERROR(VLOOKUP(A36,'GS by School'!A:X,20,0),0)</f>
        <v>0</v>
      </c>
      <c r="K36" s="4">
        <f t="shared" si="0"/>
        <v>39</v>
      </c>
      <c r="L36" s="8">
        <f>IFERROR(I36/#REF!,0)</f>
        <v>0</v>
      </c>
    </row>
    <row r="37" spans="1:12" ht="25.5" customHeight="1" x14ac:dyDescent="0.3">
      <c r="A37" s="4" t="s">
        <v>1118</v>
      </c>
      <c r="B37" s="36" t="s">
        <v>1119</v>
      </c>
      <c r="C37" s="58" t="s">
        <v>15</v>
      </c>
      <c r="D37" s="58">
        <v>626</v>
      </c>
      <c r="E37" s="58" t="s">
        <v>3005</v>
      </c>
      <c r="F37" s="58" t="s">
        <v>3006</v>
      </c>
      <c r="G37" s="58" t="s">
        <v>2634</v>
      </c>
      <c r="H37" s="58" t="s">
        <v>87</v>
      </c>
      <c r="I37" s="4">
        <v>127</v>
      </c>
      <c r="J37" s="4">
        <f>IFERROR(VLOOKUP(A37,'GS by School'!A:X,20,0),0)</f>
        <v>0</v>
      </c>
      <c r="K37" s="4">
        <f t="shared" si="0"/>
        <v>127</v>
      </c>
      <c r="L37" s="8">
        <f>IFERROR(I37/#REF!,0)</f>
        <v>0</v>
      </c>
    </row>
    <row r="38" spans="1:12" ht="25.5" customHeight="1" x14ac:dyDescent="0.3">
      <c r="A38" s="4" t="s">
        <v>2358</v>
      </c>
      <c r="B38" s="36" t="s">
        <v>2359</v>
      </c>
      <c r="C38" s="58" t="s">
        <v>15</v>
      </c>
      <c r="D38" s="58">
        <v>612</v>
      </c>
      <c r="E38" s="58" t="s">
        <v>2980</v>
      </c>
      <c r="F38" s="58" t="s">
        <v>3007</v>
      </c>
      <c r="G38" s="58" t="s">
        <v>2634</v>
      </c>
      <c r="H38" s="58" t="s">
        <v>87</v>
      </c>
      <c r="I38" s="4">
        <v>173</v>
      </c>
      <c r="J38" s="4">
        <f>IFERROR(VLOOKUP(A38,'GS by School'!A:X,20,0),0)</f>
        <v>0</v>
      </c>
      <c r="K38" s="4">
        <f t="shared" si="0"/>
        <v>173</v>
      </c>
      <c r="L38" s="8">
        <f>IFERROR(I38/#REF!,0)</f>
        <v>0</v>
      </c>
    </row>
    <row r="39" spans="1:12" ht="25.5" customHeight="1" x14ac:dyDescent="0.3">
      <c r="A39" s="4" t="s">
        <v>1350</v>
      </c>
      <c r="B39" s="36" t="s">
        <v>48</v>
      </c>
      <c r="C39" s="58" t="s">
        <v>15</v>
      </c>
      <c r="D39" s="58">
        <v>604</v>
      </c>
      <c r="E39" s="58" t="s">
        <v>3008</v>
      </c>
      <c r="F39" s="58" t="s">
        <v>3009</v>
      </c>
      <c r="G39" s="58" t="s">
        <v>2634</v>
      </c>
      <c r="H39" s="58" t="s">
        <v>87</v>
      </c>
      <c r="I39" s="4">
        <v>132</v>
      </c>
      <c r="J39" s="4">
        <f>IFERROR(VLOOKUP(A39,'GS by School'!A:X,20,0),0)</f>
        <v>0</v>
      </c>
      <c r="K39" s="4">
        <f t="shared" si="0"/>
        <v>132</v>
      </c>
      <c r="L39" s="8">
        <f>IFERROR(I39/#REF!,0)</f>
        <v>0</v>
      </c>
    </row>
    <row r="40" spans="1:12" ht="25.5" customHeight="1" x14ac:dyDescent="0.3">
      <c r="D40" s="34"/>
    </row>
    <row r="41" spans="1:12" ht="25.5" customHeight="1" x14ac:dyDescent="0.3">
      <c r="D41" s="34"/>
    </row>
    <row r="42" spans="1:12" ht="25.5" customHeight="1" x14ac:dyDescent="0.3">
      <c r="D42" s="34"/>
    </row>
    <row r="43" spans="1:12" ht="25.5" customHeight="1" x14ac:dyDescent="0.3">
      <c r="D43" s="34"/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DB13-BCED-45C5-971A-5806AA6BEFCA}">
  <dimension ref="A1:Q62"/>
  <sheetViews>
    <sheetView topLeftCell="B8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83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10</v>
      </c>
      <c r="C3" s="4">
        <f>VLOOKUP($Q$1,'2025 Girls'!A:G,6,0)</f>
        <v>0</v>
      </c>
      <c r="D3" s="4">
        <v>111</v>
      </c>
      <c r="E3" s="4">
        <f>D3-B3</f>
        <v>101</v>
      </c>
      <c r="F3" s="8">
        <f>B3/D3</f>
        <v>9.0090090090090086E-2</v>
      </c>
      <c r="H3" s="4">
        <f>SUMIFS('2025 Girls'!E:E,'2025 Girls'!$A:$A,$Q$1)</f>
        <v>99</v>
      </c>
      <c r="I3" s="4">
        <f>VLOOKUP($Q$1,'2025 Girls'!A:G,7,0)</f>
        <v>0</v>
      </c>
      <c r="J3" s="4">
        <v>131</v>
      </c>
      <c r="K3" s="4">
        <f>J3-H3</f>
        <v>32</v>
      </c>
      <c r="L3" s="8">
        <f>H3/J3</f>
        <v>0.75572519083969469</v>
      </c>
      <c r="N3" s="21">
        <f>B3+H3</f>
        <v>109</v>
      </c>
      <c r="O3" s="21">
        <f>D3+J3</f>
        <v>242</v>
      </c>
      <c r="P3" s="21">
        <f>O3-N3</f>
        <v>133</v>
      </c>
      <c r="Q3" s="8">
        <f>N3/O3</f>
        <v>0.45041322314049587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9</v>
      </c>
      <c r="C7" s="21">
        <f>VLOOKUP($Q$1,'2025 Adults'!A:G,6,0)</f>
        <v>2</v>
      </c>
      <c r="D7" s="21">
        <v>20</v>
      </c>
      <c r="E7" s="4">
        <f>D7-B7</f>
        <v>11</v>
      </c>
      <c r="F7" s="8">
        <f>B7/D7</f>
        <v>0.45</v>
      </c>
      <c r="H7" s="4">
        <f>SUMIFS('2025 Adults'!E:E,'2025 Adults'!$A:$A,$Q$1)</f>
        <v>91</v>
      </c>
      <c r="I7" s="21">
        <f>VLOOKUP($Q$1,'2025 Adults'!A:G,7,0)</f>
        <v>53</v>
      </c>
      <c r="J7" s="21">
        <v>144</v>
      </c>
      <c r="K7" s="4">
        <f>J7-H7</f>
        <v>53</v>
      </c>
      <c r="L7" s="8">
        <f>H7/J7</f>
        <v>0.63194444444444442</v>
      </c>
      <c r="N7" s="21">
        <f>B7+H7</f>
        <v>100</v>
      </c>
      <c r="O7" s="21">
        <f>D7+J7</f>
        <v>164</v>
      </c>
      <c r="P7" s="21">
        <f>O7-N7</f>
        <v>64</v>
      </c>
      <c r="Q7" s="8">
        <f>N7/O7</f>
        <v>0.6097560975609756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4</v>
      </c>
      <c r="D11" s="25">
        <f>C11-B11</f>
        <v>4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1519</v>
      </c>
      <c r="B14" s="36" t="s">
        <v>1520</v>
      </c>
      <c r="C14" s="58" t="s">
        <v>15</v>
      </c>
      <c r="D14" s="58">
        <v>616</v>
      </c>
      <c r="E14" s="58" t="s">
        <v>3010</v>
      </c>
      <c r="F14" s="58" t="s">
        <v>3011</v>
      </c>
      <c r="G14" s="58" t="s">
        <v>2634</v>
      </c>
      <c r="H14" s="58" t="s">
        <v>83</v>
      </c>
      <c r="I14" s="4">
        <v>388</v>
      </c>
      <c r="J14" s="4">
        <f>IFERROR(VLOOKUP(A14,'GS by School'!A:X,20,0),0)</f>
        <v>0</v>
      </c>
      <c r="K14" s="4">
        <f>I14-J14</f>
        <v>388</v>
      </c>
      <c r="L14" s="8">
        <f>IFERROR(I14/#REF!,0)</f>
        <v>0</v>
      </c>
    </row>
    <row r="15" spans="1:17" ht="25.5" customHeight="1" x14ac:dyDescent="0.3">
      <c r="A15" s="7" t="s">
        <v>603</v>
      </c>
      <c r="B15" s="36" t="s">
        <v>604</v>
      </c>
      <c r="C15" s="58" t="s">
        <v>15</v>
      </c>
      <c r="D15" s="58">
        <v>625</v>
      </c>
      <c r="E15" s="58" t="s">
        <v>3012</v>
      </c>
      <c r="F15" s="58" t="s">
        <v>3013</v>
      </c>
      <c r="G15" s="58" t="s">
        <v>2634</v>
      </c>
      <c r="H15" s="58" t="s">
        <v>83</v>
      </c>
      <c r="I15" s="4">
        <v>201</v>
      </c>
      <c r="J15" s="4">
        <f>IFERROR(VLOOKUP(A15,'GS by School'!A:X,20,0),0)</f>
        <v>0</v>
      </c>
      <c r="K15" s="4">
        <f t="shared" ref="K15:K42" si="0">I15-J15</f>
        <v>201</v>
      </c>
      <c r="L15" s="8">
        <f>IFERROR(I15/#REF!,0)</f>
        <v>0</v>
      </c>
    </row>
    <row r="16" spans="1:17" ht="25.5" customHeight="1" x14ac:dyDescent="0.3">
      <c r="A16" s="7" t="s">
        <v>232</v>
      </c>
      <c r="B16" s="36" t="s">
        <v>233</v>
      </c>
      <c r="C16" s="58" t="s">
        <v>15</v>
      </c>
      <c r="D16" s="58">
        <v>603</v>
      </c>
      <c r="E16" s="58" t="s">
        <v>3014</v>
      </c>
      <c r="F16" s="58" t="s">
        <v>3015</v>
      </c>
      <c r="G16" s="58" t="s">
        <v>2634</v>
      </c>
      <c r="H16" s="58" t="s">
        <v>83</v>
      </c>
      <c r="I16" s="4">
        <v>132</v>
      </c>
      <c r="J16" s="4">
        <f>IFERROR(VLOOKUP(A16,'GS by School'!A:X,20,0),0)</f>
        <v>0</v>
      </c>
      <c r="K16" s="4">
        <f t="shared" si="0"/>
        <v>132</v>
      </c>
      <c r="L16" s="8">
        <f>IFERROR(I16/#REF!,0)</f>
        <v>0</v>
      </c>
    </row>
    <row r="17" spans="1:12" ht="25.5" customHeight="1" x14ac:dyDescent="0.3">
      <c r="A17" s="7" t="s">
        <v>1968</v>
      </c>
      <c r="B17" s="36" t="s">
        <v>1969</v>
      </c>
      <c r="C17" s="58" t="s">
        <v>15</v>
      </c>
      <c r="D17" s="58">
        <v>625</v>
      </c>
      <c r="E17" s="58" t="s">
        <v>3012</v>
      </c>
      <c r="F17" s="58" t="s">
        <v>3016</v>
      </c>
      <c r="G17" s="58" t="s">
        <v>2634</v>
      </c>
      <c r="H17" s="58" t="s">
        <v>83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25.5" customHeight="1" x14ac:dyDescent="0.3">
      <c r="A18" s="7" t="s">
        <v>1975</v>
      </c>
      <c r="B18" s="36" t="s">
        <v>1973</v>
      </c>
      <c r="C18" s="58" t="s">
        <v>15</v>
      </c>
      <c r="D18" s="58">
        <v>616</v>
      </c>
      <c r="E18" s="58" t="s">
        <v>2634</v>
      </c>
      <c r="F18" s="58" t="s">
        <v>3017</v>
      </c>
      <c r="G18" s="58" t="s">
        <v>2634</v>
      </c>
      <c r="H18" s="58" t="s">
        <v>83</v>
      </c>
      <c r="I18" s="4">
        <v>264</v>
      </c>
      <c r="J18" s="4">
        <f>IFERROR(VLOOKUP(A18,'GS by School'!A:X,20,0),0)</f>
        <v>0</v>
      </c>
      <c r="K18" s="4">
        <f t="shared" si="0"/>
        <v>264</v>
      </c>
      <c r="L18" s="8">
        <f>IFERROR(I18/#REF!,0)</f>
        <v>0</v>
      </c>
    </row>
    <row r="19" spans="1:12" ht="25.5" customHeight="1" x14ac:dyDescent="0.3">
      <c r="A19" s="7" t="s">
        <v>1637</v>
      </c>
      <c r="B19" s="36" t="s">
        <v>1638</v>
      </c>
      <c r="C19" s="58" t="s">
        <v>15</v>
      </c>
      <c r="D19" s="58">
        <v>611</v>
      </c>
      <c r="E19" s="58" t="s">
        <v>3018</v>
      </c>
      <c r="F19" s="58" t="s">
        <v>3019</v>
      </c>
      <c r="G19" s="58" t="s">
        <v>2634</v>
      </c>
      <c r="H19" s="58" t="s">
        <v>83</v>
      </c>
      <c r="I19" s="4">
        <v>136</v>
      </c>
      <c r="J19" s="4">
        <f>IFERROR(VLOOKUP(A19,'GS by School'!A:X,20,0),0)</f>
        <v>0</v>
      </c>
      <c r="K19" s="4">
        <f t="shared" si="0"/>
        <v>136</v>
      </c>
      <c r="L19" s="8">
        <f>IFERROR(I19/#REF!,0)</f>
        <v>0</v>
      </c>
    </row>
    <row r="20" spans="1:12" ht="25.5" customHeight="1" x14ac:dyDescent="0.3">
      <c r="A20" s="7" t="s">
        <v>728</v>
      </c>
      <c r="B20" s="36" t="s">
        <v>729</v>
      </c>
      <c r="C20" s="58" t="s">
        <v>15</v>
      </c>
      <c r="D20" s="58">
        <v>611</v>
      </c>
      <c r="E20" s="58" t="s">
        <v>3018</v>
      </c>
      <c r="F20" s="58" t="s">
        <v>3019</v>
      </c>
      <c r="G20" s="58" t="s">
        <v>2634</v>
      </c>
      <c r="H20" s="58" t="s">
        <v>83</v>
      </c>
      <c r="I20" s="4">
        <v>157</v>
      </c>
      <c r="J20" s="4">
        <f>IFERROR(VLOOKUP(A20,'GS by School'!A:X,20,0),0)</f>
        <v>0</v>
      </c>
      <c r="K20" s="4">
        <f t="shared" si="0"/>
        <v>157</v>
      </c>
      <c r="L20" s="8">
        <f>IFERROR(I20/#REF!,0)</f>
        <v>0</v>
      </c>
    </row>
    <row r="21" spans="1:12" ht="25.5" customHeight="1" x14ac:dyDescent="0.3">
      <c r="A21" s="7" t="s">
        <v>257</v>
      </c>
      <c r="B21" s="36" t="s">
        <v>259</v>
      </c>
      <c r="C21" s="58" t="s">
        <v>15</v>
      </c>
      <c r="D21" s="58">
        <v>616</v>
      </c>
      <c r="E21" s="58" t="s">
        <v>2634</v>
      </c>
      <c r="F21" s="58" t="s">
        <v>3020</v>
      </c>
      <c r="G21" s="58" t="s">
        <v>2634</v>
      </c>
      <c r="H21" s="58" t="s">
        <v>83</v>
      </c>
      <c r="I21" s="4">
        <v>197</v>
      </c>
      <c r="J21" s="4">
        <f>IFERROR(VLOOKUP(A21,'GS by School'!A:X,20,0),0)</f>
        <v>0</v>
      </c>
      <c r="K21" s="4">
        <f t="shared" si="0"/>
        <v>197</v>
      </c>
      <c r="L21" s="8">
        <f>IFERROR(I21/#REF!,0)</f>
        <v>0</v>
      </c>
    </row>
    <row r="22" spans="1:12" ht="25.5" customHeight="1" x14ac:dyDescent="0.3">
      <c r="A22" s="7" t="s">
        <v>3021</v>
      </c>
      <c r="B22" s="36" t="s">
        <v>259</v>
      </c>
      <c r="C22" s="58" t="s">
        <v>15</v>
      </c>
      <c r="D22" s="58">
        <v>616</v>
      </c>
      <c r="E22" s="58" t="s">
        <v>3010</v>
      </c>
      <c r="F22" s="58">
        <v>79416</v>
      </c>
      <c r="G22" s="58" t="s">
        <v>2634</v>
      </c>
      <c r="H22" s="58" t="s">
        <v>83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25.5" customHeight="1" x14ac:dyDescent="0.3">
      <c r="A23" s="39" t="s">
        <v>1268</v>
      </c>
      <c r="B23" s="60" t="s">
        <v>1269</v>
      </c>
      <c r="C23" s="57" t="s">
        <v>15</v>
      </c>
      <c r="D23" s="49">
        <v>603</v>
      </c>
      <c r="E23" s="49" t="s">
        <v>3022</v>
      </c>
      <c r="F23" s="49" t="s">
        <v>3023</v>
      </c>
      <c r="G23" s="49" t="s">
        <v>2634</v>
      </c>
      <c r="H23" s="49" t="s">
        <v>83</v>
      </c>
      <c r="I23" s="4">
        <v>138</v>
      </c>
      <c r="J23" s="4">
        <f>IFERROR(VLOOKUP(A23,'GS by School'!A:X,20,0),0)</f>
        <v>0</v>
      </c>
      <c r="K23" s="4">
        <f t="shared" si="0"/>
        <v>138</v>
      </c>
      <c r="L23" s="8">
        <f>IFERROR(I23/#REF!,0)</f>
        <v>0</v>
      </c>
    </row>
    <row r="24" spans="1:12" ht="25.5" customHeight="1" x14ac:dyDescent="0.3">
      <c r="A24" s="39" t="s">
        <v>2164</v>
      </c>
      <c r="B24" s="60" t="s">
        <v>2165</v>
      </c>
      <c r="C24" s="57" t="s">
        <v>15</v>
      </c>
      <c r="D24" s="49">
        <v>603</v>
      </c>
      <c r="E24" s="49" t="s">
        <v>3024</v>
      </c>
      <c r="F24" s="49" t="s">
        <v>3025</v>
      </c>
      <c r="G24" s="49" t="s">
        <v>2634</v>
      </c>
      <c r="H24" s="49" t="s">
        <v>83</v>
      </c>
      <c r="I24" s="4">
        <v>156</v>
      </c>
      <c r="J24" s="4">
        <f>IFERROR(VLOOKUP(A24,'GS by School'!A:X,20,0),0)</f>
        <v>0</v>
      </c>
      <c r="K24" s="4">
        <f t="shared" si="0"/>
        <v>156</v>
      </c>
      <c r="L24" s="8">
        <f>IFERROR(I24/#REF!,0)</f>
        <v>0</v>
      </c>
    </row>
    <row r="25" spans="1:12" ht="25.5" customHeight="1" x14ac:dyDescent="0.3">
      <c r="A25" s="4" t="s">
        <v>1858</v>
      </c>
      <c r="B25" s="36" t="s">
        <v>1859</v>
      </c>
      <c r="C25" s="58" t="s">
        <v>15</v>
      </c>
      <c r="D25" s="58">
        <v>616</v>
      </c>
      <c r="E25" s="58" t="s">
        <v>2634</v>
      </c>
      <c r="F25" s="58" t="s">
        <v>3026</v>
      </c>
      <c r="G25" s="58" t="s">
        <v>2634</v>
      </c>
      <c r="H25" s="58" t="s">
        <v>83</v>
      </c>
      <c r="I25" s="4">
        <v>336</v>
      </c>
      <c r="J25" s="4">
        <f>IFERROR(VLOOKUP(A25,'GS by School'!A:X,20,0),0)</f>
        <v>0</v>
      </c>
      <c r="K25" s="4">
        <f t="shared" si="0"/>
        <v>336</v>
      </c>
      <c r="L25" s="8">
        <f>IFERROR(I25/#REF!,0)</f>
        <v>0</v>
      </c>
    </row>
    <row r="26" spans="1:12" ht="25.5" customHeight="1" x14ac:dyDescent="0.3">
      <c r="A26" s="4" t="s">
        <v>2114</v>
      </c>
      <c r="B26" s="36" t="s">
        <v>2113</v>
      </c>
      <c r="C26" s="58" t="s">
        <v>15</v>
      </c>
      <c r="D26" s="58">
        <v>625</v>
      </c>
      <c r="E26" s="58" t="s">
        <v>3012</v>
      </c>
      <c r="F26" s="58" t="s">
        <v>3027</v>
      </c>
      <c r="G26" s="58" t="s">
        <v>2634</v>
      </c>
      <c r="H26" s="58" t="s">
        <v>83</v>
      </c>
      <c r="I26" s="4">
        <v>307</v>
      </c>
      <c r="J26" s="4">
        <f>IFERROR(VLOOKUP(A26,'GS by School'!A:X,20,0),0)</f>
        <v>0</v>
      </c>
      <c r="K26" s="4">
        <f t="shared" si="0"/>
        <v>307</v>
      </c>
      <c r="L26" s="8">
        <f>IFERROR(I26/#REF!,0)</f>
        <v>0</v>
      </c>
    </row>
    <row r="27" spans="1:12" ht="25.5" customHeight="1" x14ac:dyDescent="0.3">
      <c r="A27" s="4" t="s">
        <v>2154</v>
      </c>
      <c r="B27" s="36" t="s">
        <v>2153</v>
      </c>
      <c r="C27" s="58" t="s">
        <v>15</v>
      </c>
      <c r="D27" s="58">
        <v>616</v>
      </c>
      <c r="E27" s="58" t="s">
        <v>2634</v>
      </c>
      <c r="F27" s="58" t="s">
        <v>2635</v>
      </c>
      <c r="G27" s="58" t="s">
        <v>2634</v>
      </c>
      <c r="H27" s="58" t="s">
        <v>83</v>
      </c>
      <c r="I27" s="4">
        <v>276</v>
      </c>
      <c r="J27" s="4">
        <f>IFERROR(VLOOKUP(A27,'GS by School'!A:X,20,0),0)</f>
        <v>0</v>
      </c>
      <c r="K27" s="4">
        <f t="shared" si="0"/>
        <v>276</v>
      </c>
      <c r="L27" s="8">
        <f>IFERROR(I27/#REF!,0)</f>
        <v>0</v>
      </c>
    </row>
    <row r="28" spans="1:12" ht="32.25" customHeight="1" x14ac:dyDescent="0.3">
      <c r="A28" s="4" t="s">
        <v>3028</v>
      </c>
      <c r="B28" s="36" t="s">
        <v>3029</v>
      </c>
      <c r="C28" s="58" t="s">
        <v>15</v>
      </c>
      <c r="D28" s="58">
        <v>603</v>
      </c>
      <c r="E28" s="58" t="s">
        <v>3014</v>
      </c>
      <c r="F28" s="58">
        <v>79336</v>
      </c>
      <c r="G28" s="58" t="s">
        <v>2634</v>
      </c>
      <c r="H28" s="58" t="s">
        <v>83</v>
      </c>
      <c r="I28" s="4">
        <v>9</v>
      </c>
      <c r="J28" s="4">
        <f>IFERROR(VLOOKUP(A28,'GS by School'!A:X,20,0),0)</f>
        <v>0</v>
      </c>
      <c r="K28" s="4">
        <f t="shared" si="0"/>
        <v>9</v>
      </c>
      <c r="L28" s="8">
        <f>IFERROR(I28/#REF!,0)</f>
        <v>0</v>
      </c>
    </row>
    <row r="29" spans="1:12" ht="25.5" customHeight="1" x14ac:dyDescent="0.3">
      <c r="A29" s="4" t="s">
        <v>535</v>
      </c>
      <c r="B29" s="36" t="s">
        <v>536</v>
      </c>
      <c r="C29" s="58" t="s">
        <v>15</v>
      </c>
      <c r="D29" s="58">
        <v>611</v>
      </c>
      <c r="E29" s="58" t="s">
        <v>3030</v>
      </c>
      <c r="F29" s="58" t="s">
        <v>3031</v>
      </c>
      <c r="G29" s="58" t="s">
        <v>2634</v>
      </c>
      <c r="H29" s="58" t="s">
        <v>83</v>
      </c>
      <c r="I29" s="4">
        <v>66</v>
      </c>
      <c r="J29" s="4">
        <f>IFERROR(VLOOKUP(A29,'GS by School'!A:X,20,0),0)</f>
        <v>0</v>
      </c>
      <c r="K29" s="4">
        <f t="shared" si="0"/>
        <v>66</v>
      </c>
      <c r="L29" s="8">
        <f>IFERROR(I29/#REF!,0)</f>
        <v>0</v>
      </c>
    </row>
    <row r="30" spans="1:12" ht="25.5" customHeight="1" x14ac:dyDescent="0.3">
      <c r="A30" s="4" t="s">
        <v>2318</v>
      </c>
      <c r="B30" s="36" t="s">
        <v>2319</v>
      </c>
      <c r="C30" s="58" t="s">
        <v>15</v>
      </c>
      <c r="D30" s="58">
        <v>603</v>
      </c>
      <c r="E30" s="58" t="s">
        <v>3032</v>
      </c>
      <c r="F30" s="58" t="s">
        <v>3033</v>
      </c>
      <c r="G30" s="58" t="s">
        <v>2634</v>
      </c>
      <c r="H30" s="58" t="s">
        <v>83</v>
      </c>
      <c r="I30" s="4">
        <v>233</v>
      </c>
      <c r="J30" s="4">
        <f>IFERROR(VLOOKUP(A30,'GS by School'!A:X,20,0),0)</f>
        <v>0</v>
      </c>
      <c r="K30" s="4">
        <f t="shared" si="0"/>
        <v>233</v>
      </c>
      <c r="L30" s="8">
        <f>IFERROR(I30/#REF!,0)</f>
        <v>0</v>
      </c>
    </row>
    <row r="31" spans="1:12" ht="25.5" customHeight="1" x14ac:dyDescent="0.3">
      <c r="A31" s="4" t="s">
        <v>2230</v>
      </c>
      <c r="B31" s="36" t="s">
        <v>2231</v>
      </c>
      <c r="C31" s="58" t="s">
        <v>15</v>
      </c>
      <c r="D31" s="58">
        <v>616</v>
      </c>
      <c r="E31" s="58" t="s">
        <v>3034</v>
      </c>
      <c r="F31" s="58" t="s">
        <v>3035</v>
      </c>
      <c r="G31" s="58" t="s">
        <v>2634</v>
      </c>
      <c r="H31" s="58" t="s">
        <v>83</v>
      </c>
      <c r="I31" s="4">
        <v>136</v>
      </c>
      <c r="J31" s="4">
        <f>IFERROR(VLOOKUP(A31,'GS by School'!A:X,20,0),0)</f>
        <v>0</v>
      </c>
      <c r="K31" s="4">
        <f t="shared" si="0"/>
        <v>136</v>
      </c>
      <c r="L31" s="8">
        <f>IFERROR(I31/#REF!,0)</f>
        <v>0</v>
      </c>
    </row>
    <row r="32" spans="1:12" ht="25.5" customHeight="1" x14ac:dyDescent="0.3">
      <c r="A32" s="4" t="s">
        <v>1255</v>
      </c>
      <c r="B32" s="36" t="s">
        <v>1256</v>
      </c>
      <c r="C32" s="58" t="s">
        <v>15</v>
      </c>
      <c r="D32" s="58">
        <v>603</v>
      </c>
      <c r="E32" s="58" t="s">
        <v>3036</v>
      </c>
      <c r="F32" s="58" t="s">
        <v>3037</v>
      </c>
      <c r="G32" s="58" t="s">
        <v>2634</v>
      </c>
      <c r="H32" s="58" t="s">
        <v>83</v>
      </c>
      <c r="I32" s="4">
        <v>0</v>
      </c>
      <c r="J32" s="4">
        <f>IFERROR(VLOOKUP(A32,'GS by School'!A:X,20,0),0)</f>
        <v>0</v>
      </c>
      <c r="K32" s="4">
        <f t="shared" si="0"/>
        <v>0</v>
      </c>
      <c r="L32" s="8">
        <f>IFERROR(I32/#REF!,0)</f>
        <v>0</v>
      </c>
    </row>
    <row r="33" spans="1:12" ht="25.5" customHeight="1" x14ac:dyDescent="0.3">
      <c r="A33" s="4" t="s">
        <v>1257</v>
      </c>
      <c r="B33" s="36" t="s">
        <v>1258</v>
      </c>
      <c r="C33" s="58" t="s">
        <v>15</v>
      </c>
      <c r="D33" s="58">
        <v>603</v>
      </c>
      <c r="E33" s="58" t="s">
        <v>3036</v>
      </c>
      <c r="F33" s="58" t="s">
        <v>3037</v>
      </c>
      <c r="G33" s="58" t="s">
        <v>2634</v>
      </c>
      <c r="H33" s="58" t="s">
        <v>83</v>
      </c>
      <c r="I33" s="4">
        <v>198</v>
      </c>
      <c r="J33" s="4">
        <f>IFERROR(VLOOKUP(A33,'GS by School'!A:X,20,0),0)</f>
        <v>0</v>
      </c>
      <c r="K33" s="4">
        <f t="shared" si="0"/>
        <v>198</v>
      </c>
      <c r="L33" s="8">
        <f>IFERROR(I33/#REF!,0)</f>
        <v>0</v>
      </c>
    </row>
    <row r="34" spans="1:12" ht="25.5" customHeight="1" x14ac:dyDescent="0.3">
      <c r="A34" s="4" t="s">
        <v>1257</v>
      </c>
      <c r="B34" s="36" t="s">
        <v>1259</v>
      </c>
      <c r="C34" s="58" t="s">
        <v>15</v>
      </c>
      <c r="D34" s="58">
        <v>603</v>
      </c>
      <c r="E34" s="58" t="s">
        <v>3036</v>
      </c>
      <c r="F34" s="58">
        <v>79367</v>
      </c>
      <c r="G34" s="58" t="s">
        <v>2634</v>
      </c>
      <c r="H34" s="58" t="s">
        <v>83</v>
      </c>
      <c r="I34" s="4">
        <v>198</v>
      </c>
      <c r="J34" s="4">
        <f>IFERROR(VLOOKUP(A34,'GS by School'!A:X,20,0),0)</f>
        <v>0</v>
      </c>
      <c r="K34" s="4">
        <f t="shared" si="0"/>
        <v>198</v>
      </c>
      <c r="L34" s="8">
        <f>IFERROR(I34/#REF!,0)</f>
        <v>0</v>
      </c>
    </row>
    <row r="35" spans="1:12" ht="25.5" customHeight="1" x14ac:dyDescent="0.3">
      <c r="A35" s="4" t="s">
        <v>2060</v>
      </c>
      <c r="B35" s="36" t="s">
        <v>2058</v>
      </c>
      <c r="C35" s="58" t="s">
        <v>15</v>
      </c>
      <c r="D35" s="58">
        <v>603</v>
      </c>
      <c r="E35" s="58" t="s">
        <v>3014</v>
      </c>
      <c r="F35" s="58" t="s">
        <v>3038</v>
      </c>
      <c r="G35" s="58" t="s">
        <v>2634</v>
      </c>
      <c r="H35" s="58" t="s">
        <v>83</v>
      </c>
      <c r="I35" s="4">
        <v>134</v>
      </c>
      <c r="J35" s="4">
        <f>IFERROR(VLOOKUP(A35,'GS by School'!A:X,20,0),0)</f>
        <v>0</v>
      </c>
      <c r="K35" s="4">
        <f t="shared" si="0"/>
        <v>134</v>
      </c>
      <c r="L35" s="8">
        <f>IFERROR(I35/#REF!,0)</f>
        <v>0</v>
      </c>
    </row>
    <row r="36" spans="1:12" ht="25.5" customHeight="1" x14ac:dyDescent="0.3">
      <c r="A36" s="4" t="s">
        <v>643</v>
      </c>
      <c r="B36" s="36" t="s">
        <v>644</v>
      </c>
      <c r="C36" s="58" t="s">
        <v>15</v>
      </c>
      <c r="D36" s="58">
        <v>603</v>
      </c>
      <c r="E36" s="58" t="s">
        <v>3039</v>
      </c>
      <c r="F36" s="58" t="s">
        <v>3040</v>
      </c>
      <c r="G36" s="58" t="s">
        <v>2634</v>
      </c>
      <c r="H36" s="58" t="s">
        <v>83</v>
      </c>
      <c r="I36" s="4">
        <v>95</v>
      </c>
      <c r="J36" s="4">
        <f>IFERROR(VLOOKUP(A36,'GS by School'!A:X,20,0),0)</f>
        <v>0</v>
      </c>
      <c r="K36" s="4">
        <f t="shared" si="0"/>
        <v>95</v>
      </c>
      <c r="L36" s="8">
        <f>IFERROR(I36/#REF!,0)</f>
        <v>0</v>
      </c>
    </row>
    <row r="37" spans="1:12" ht="25.5" customHeight="1" x14ac:dyDescent="0.3">
      <c r="A37" s="4" t="s">
        <v>703</v>
      </c>
      <c r="B37" s="36" t="s">
        <v>705</v>
      </c>
      <c r="C37" s="58" t="s">
        <v>15</v>
      </c>
      <c r="D37" s="58">
        <v>616</v>
      </c>
      <c r="E37" s="58" t="s">
        <v>2634</v>
      </c>
      <c r="F37" s="58" t="s">
        <v>2635</v>
      </c>
      <c r="G37" s="58" t="s">
        <v>2634</v>
      </c>
      <c r="H37" s="58" t="s">
        <v>83</v>
      </c>
      <c r="I37" s="4">
        <v>400</v>
      </c>
      <c r="J37" s="4">
        <f>IFERROR(VLOOKUP(A37,'GS by School'!A:X,20,0),0)</f>
        <v>0</v>
      </c>
      <c r="K37" s="4">
        <f t="shared" si="0"/>
        <v>400</v>
      </c>
      <c r="L37" s="8">
        <f>IFERROR(I37/#REF!,0)</f>
        <v>0</v>
      </c>
    </row>
    <row r="38" spans="1:12" ht="31.5" customHeight="1" x14ac:dyDescent="0.3">
      <c r="A38" s="4" t="s">
        <v>1650</v>
      </c>
      <c r="B38" s="36" t="s">
        <v>3041</v>
      </c>
      <c r="C38" s="58" t="s">
        <v>15</v>
      </c>
      <c r="D38" s="58">
        <v>625</v>
      </c>
      <c r="E38" s="58" t="s">
        <v>3042</v>
      </c>
      <c r="F38" s="58" t="s">
        <v>3043</v>
      </c>
      <c r="G38" s="58" t="s">
        <v>2634</v>
      </c>
      <c r="H38" s="58" t="s">
        <v>83</v>
      </c>
      <c r="I38" s="4">
        <v>143</v>
      </c>
      <c r="J38" s="4">
        <f>IFERROR(VLOOKUP(A38,'GS by School'!A:X,20,0),0)</f>
        <v>0</v>
      </c>
      <c r="K38" s="4">
        <f t="shared" si="0"/>
        <v>143</v>
      </c>
      <c r="L38" s="8">
        <f>IFERROR(I38/#REF!,0)</f>
        <v>0</v>
      </c>
    </row>
    <row r="39" spans="1:12" ht="25.5" customHeight="1" x14ac:dyDescent="0.3">
      <c r="A39" s="4" t="s">
        <v>1694</v>
      </c>
      <c r="B39" s="36" t="s">
        <v>1695</v>
      </c>
      <c r="C39" s="58" t="s">
        <v>15</v>
      </c>
      <c r="D39" s="58">
        <v>616</v>
      </c>
      <c r="E39" s="58" t="s">
        <v>2634</v>
      </c>
      <c r="F39" s="58" t="s">
        <v>3044</v>
      </c>
      <c r="G39" s="58" t="s">
        <v>2634</v>
      </c>
      <c r="H39" s="58" t="s">
        <v>83</v>
      </c>
      <c r="I39" s="4">
        <v>256</v>
      </c>
      <c r="J39" s="4">
        <f>IFERROR(VLOOKUP(A39,'GS by School'!A:X,20,0),0)</f>
        <v>0</v>
      </c>
      <c r="K39" s="4">
        <f t="shared" si="0"/>
        <v>256</v>
      </c>
      <c r="L39" s="8">
        <f>IFERROR(I39/#REF!,0)</f>
        <v>0</v>
      </c>
    </row>
    <row r="40" spans="1:12" ht="34.5" customHeight="1" x14ac:dyDescent="0.3">
      <c r="A40" s="4" t="s">
        <v>1368</v>
      </c>
      <c r="B40" s="36" t="s">
        <v>1369</v>
      </c>
      <c r="C40" s="58" t="s">
        <v>15</v>
      </c>
      <c r="D40" s="58">
        <v>603</v>
      </c>
      <c r="E40" s="58" t="s">
        <v>3045</v>
      </c>
      <c r="F40" s="58" t="s">
        <v>3046</v>
      </c>
      <c r="G40" s="58" t="s">
        <v>2634</v>
      </c>
      <c r="H40" s="58" t="s">
        <v>83</v>
      </c>
      <c r="I40" s="4">
        <v>145</v>
      </c>
      <c r="J40" s="4">
        <f>IFERROR(VLOOKUP(A40,'GS by School'!A:X,20,0),0)</f>
        <v>0</v>
      </c>
      <c r="K40" s="4">
        <f t="shared" si="0"/>
        <v>145</v>
      </c>
      <c r="L40" s="8">
        <f>IFERROR(I40/#REF!,0)</f>
        <v>0</v>
      </c>
    </row>
    <row r="41" spans="1:12" ht="25.5" customHeight="1" x14ac:dyDescent="0.3">
      <c r="A41" s="4" t="s">
        <v>1435</v>
      </c>
      <c r="B41" s="36" t="s">
        <v>1436</v>
      </c>
      <c r="C41" s="58" t="s">
        <v>15</v>
      </c>
      <c r="D41" s="58">
        <v>625</v>
      </c>
      <c r="E41" s="58" t="s">
        <v>3047</v>
      </c>
      <c r="F41" s="58" t="s">
        <v>3048</v>
      </c>
      <c r="G41" s="58" t="s">
        <v>2634</v>
      </c>
      <c r="H41" s="58" t="s">
        <v>83</v>
      </c>
      <c r="I41" s="4">
        <v>98</v>
      </c>
      <c r="J41" s="4">
        <f>IFERROR(VLOOKUP(A41,'GS by School'!A:X,20,0),0)</f>
        <v>0</v>
      </c>
      <c r="K41" s="4">
        <f t="shared" si="0"/>
        <v>98</v>
      </c>
      <c r="L41" s="8">
        <f>IFERROR(I41/#REF!,0)</f>
        <v>0</v>
      </c>
    </row>
    <row r="42" spans="1:12" ht="25.5" customHeight="1" x14ac:dyDescent="0.3">
      <c r="A42" s="4" t="s">
        <v>1577</v>
      </c>
      <c r="B42" s="36" t="s">
        <v>1578</v>
      </c>
      <c r="C42" s="58" t="s">
        <v>15</v>
      </c>
      <c r="D42" s="58">
        <v>616</v>
      </c>
      <c r="E42" s="58" t="s">
        <v>2634</v>
      </c>
      <c r="F42" s="58" t="s">
        <v>3020</v>
      </c>
      <c r="G42" s="58" t="s">
        <v>2634</v>
      </c>
      <c r="H42" s="58" t="s">
        <v>83</v>
      </c>
      <c r="I42" s="4">
        <v>265</v>
      </c>
      <c r="J42" s="4">
        <f>IFERROR(VLOOKUP(A42,'GS by School'!A:X,20,0),0)</f>
        <v>0</v>
      </c>
      <c r="K42" s="4">
        <f t="shared" si="0"/>
        <v>265</v>
      </c>
      <c r="L42" s="8">
        <f>IFERROR(I42/#REF!,0)</f>
        <v>0</v>
      </c>
    </row>
    <row r="43" spans="1:12" ht="16.5" customHeight="1" x14ac:dyDescent="0.3">
      <c r="A43" s="4" t="s">
        <v>1393</v>
      </c>
      <c r="B43" s="39" t="s">
        <v>1394</v>
      </c>
      <c r="C43" s="58" t="s">
        <v>15</v>
      </c>
      <c r="D43" s="58">
        <v>616</v>
      </c>
      <c r="E43" s="58" t="s">
        <v>2634</v>
      </c>
      <c r="F43" s="58" t="s">
        <v>2635</v>
      </c>
      <c r="G43" s="58" t="s">
        <v>2634</v>
      </c>
      <c r="H43" s="58" t="s">
        <v>83</v>
      </c>
      <c r="I43" s="4">
        <v>207</v>
      </c>
      <c r="J43" s="4">
        <f>IFERROR(VLOOKUP(A43,'GS by School'!A:X,20,0),0)</f>
        <v>0</v>
      </c>
      <c r="K43" s="4">
        <f>I43-J43</f>
        <v>207</v>
      </c>
      <c r="L43" s="8">
        <f>IFERROR(I43/#REF!,0)</f>
        <v>0</v>
      </c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B9CF-C748-4C6B-8B17-AF3B103D0C9F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91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2</v>
      </c>
      <c r="C3" s="4">
        <f>VLOOKUP($Q$1,'2025 Girls'!A:G,6,0)</f>
        <v>0</v>
      </c>
      <c r="D3" s="4">
        <v>99</v>
      </c>
      <c r="E3" s="4">
        <f>D3-B3</f>
        <v>97</v>
      </c>
      <c r="F3" s="8">
        <f>B3/D3</f>
        <v>2.0202020202020204E-2</v>
      </c>
      <c r="H3" s="4">
        <f>SUMIFS('2025 Girls'!E:E,'2025 Girls'!$A:$A,$Q$1)</f>
        <v>53</v>
      </c>
      <c r="I3" s="4">
        <f>VLOOKUP($Q$1,'2025 Girls'!A:G,7,0)</f>
        <v>0</v>
      </c>
      <c r="J3" s="4">
        <v>73</v>
      </c>
      <c r="K3" s="4">
        <f>J3-H3</f>
        <v>20</v>
      </c>
      <c r="L3" s="8">
        <f>H3/J3</f>
        <v>0.72602739726027399</v>
      </c>
      <c r="N3" s="21">
        <f>B3+H3</f>
        <v>55</v>
      </c>
      <c r="O3" s="21">
        <f>D3+J3</f>
        <v>172</v>
      </c>
      <c r="P3" s="21">
        <f>O3-N3</f>
        <v>117</v>
      </c>
      <c r="Q3" s="8">
        <f>N3/O3</f>
        <v>0.31976744186046513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3</v>
      </c>
      <c r="C7" s="21">
        <f>VLOOKUP($Q$1,'2025 Adults'!A:G,6,0)</f>
        <v>0</v>
      </c>
      <c r="D7" s="21">
        <v>12</v>
      </c>
      <c r="E7" s="4">
        <f>D7-B7</f>
        <v>9</v>
      </c>
      <c r="F7" s="8">
        <f>B7/D7</f>
        <v>0.25</v>
      </c>
      <c r="H7" s="4">
        <f>SUMIFS('2025 Adults'!E:E,'2025 Adults'!$A:$A,$Q$1)</f>
        <v>51</v>
      </c>
      <c r="I7" s="21">
        <f>VLOOKUP($Q$1,'2025 Adults'!A:G,7,0)</f>
        <v>0</v>
      </c>
      <c r="J7" s="21">
        <v>47</v>
      </c>
      <c r="K7" s="4">
        <f>J7-H7</f>
        <v>-4</v>
      </c>
      <c r="L7" s="8">
        <f>H7/J7</f>
        <v>1.0851063829787233</v>
      </c>
      <c r="N7" s="21">
        <f>B7+H7</f>
        <v>54</v>
      </c>
      <c r="O7" s="21">
        <f>D7+J7</f>
        <v>59</v>
      </c>
      <c r="P7" s="21">
        <f>O7-N7</f>
        <v>5</v>
      </c>
      <c r="Q7" s="8">
        <f>N7/O7</f>
        <v>0.9152542372881356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4</v>
      </c>
      <c r="D11" s="25">
        <f>C11-B11</f>
        <v>4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344</v>
      </c>
      <c r="B14" s="4" t="s">
        <v>345</v>
      </c>
      <c r="C14" s="58" t="s">
        <v>15</v>
      </c>
      <c r="D14" s="58">
        <v>615</v>
      </c>
      <c r="E14" s="58" t="s">
        <v>3049</v>
      </c>
      <c r="F14" s="58" t="s">
        <v>3050</v>
      </c>
      <c r="G14" s="58" t="s">
        <v>2634</v>
      </c>
      <c r="H14" s="58" t="s">
        <v>91</v>
      </c>
      <c r="I14" s="4">
        <v>174</v>
      </c>
      <c r="J14" s="4">
        <f>IFERROR(VLOOKUP(A14,'GS by School'!A:X,20,0),0)</f>
        <v>0</v>
      </c>
      <c r="K14" s="4">
        <f>I14-J14</f>
        <v>174</v>
      </c>
      <c r="L14" s="8">
        <f>IFERROR(I14/#REF!,0)</f>
        <v>0</v>
      </c>
    </row>
    <row r="15" spans="1:17" ht="25.5" customHeight="1" x14ac:dyDescent="0.3">
      <c r="A15" s="7" t="s">
        <v>1657</v>
      </c>
      <c r="B15" s="4" t="s">
        <v>1659</v>
      </c>
      <c r="C15" s="58" t="s">
        <v>15</v>
      </c>
      <c r="D15" s="58">
        <v>617</v>
      </c>
      <c r="E15" s="58" t="s">
        <v>2634</v>
      </c>
      <c r="F15" s="58" t="s">
        <v>3051</v>
      </c>
      <c r="G15" s="58" t="s">
        <v>2634</v>
      </c>
      <c r="H15" s="58" t="s">
        <v>91</v>
      </c>
      <c r="I15" s="4">
        <v>194</v>
      </c>
      <c r="J15" s="4">
        <f>IFERROR(VLOOKUP(A15,'GS by School'!A:X,20,0),0)</f>
        <v>0</v>
      </c>
      <c r="K15" s="4">
        <f t="shared" ref="K15:K39" si="0">I15-J15</f>
        <v>194</v>
      </c>
      <c r="L15" s="8">
        <f>IFERROR(I15/#REF!,0)</f>
        <v>0</v>
      </c>
    </row>
    <row r="16" spans="1:17" ht="25.5" customHeight="1" x14ac:dyDescent="0.3">
      <c r="A16" s="7" t="s">
        <v>560</v>
      </c>
      <c r="B16" s="4" t="s">
        <v>559</v>
      </c>
      <c r="C16" s="58" t="s">
        <v>15</v>
      </c>
      <c r="D16" s="58">
        <v>617</v>
      </c>
      <c r="E16" s="58" t="s">
        <v>2634</v>
      </c>
      <c r="F16" s="58" t="s">
        <v>3052</v>
      </c>
      <c r="G16" s="58" t="s">
        <v>2634</v>
      </c>
      <c r="H16" s="58" t="s">
        <v>91</v>
      </c>
      <c r="I16" s="4">
        <v>158</v>
      </c>
      <c r="J16" s="4">
        <f>IFERROR(VLOOKUP(A16,'GS by School'!A:X,20,0),0)</f>
        <v>0</v>
      </c>
      <c r="K16" s="4">
        <f t="shared" si="0"/>
        <v>158</v>
      </c>
      <c r="L16" s="8">
        <f>IFERROR(I16/#REF!,0)</f>
        <v>0</v>
      </c>
    </row>
    <row r="17" spans="1:12" ht="25.5" customHeight="1" x14ac:dyDescent="0.3">
      <c r="A17" s="7" t="s">
        <v>2002</v>
      </c>
      <c r="B17" s="4" t="s">
        <v>2003</v>
      </c>
      <c r="C17" s="58" t="s">
        <v>15</v>
      </c>
      <c r="D17" s="58">
        <v>605</v>
      </c>
      <c r="E17" s="58" t="s">
        <v>3053</v>
      </c>
      <c r="F17" s="58" t="s">
        <v>3054</v>
      </c>
      <c r="G17" s="58" t="s">
        <v>2634</v>
      </c>
      <c r="H17" s="58" t="s">
        <v>91</v>
      </c>
      <c r="I17" s="4">
        <v>72</v>
      </c>
      <c r="J17" s="4">
        <f>IFERROR(VLOOKUP(A17,'GS by School'!A:X,20,0),0)</f>
        <v>0</v>
      </c>
      <c r="K17" s="4">
        <f t="shared" si="0"/>
        <v>72</v>
      </c>
      <c r="L17" s="8">
        <f>IFERROR(I17/#REF!,0)</f>
        <v>0</v>
      </c>
    </row>
    <row r="18" spans="1:12" ht="25.5" customHeight="1" x14ac:dyDescent="0.3">
      <c r="A18" s="7" t="s">
        <v>245</v>
      </c>
      <c r="B18" s="4" t="s">
        <v>246</v>
      </c>
      <c r="C18" s="58" t="s">
        <v>15</v>
      </c>
      <c r="D18" s="58">
        <v>617</v>
      </c>
      <c r="E18" s="58" t="s">
        <v>2634</v>
      </c>
      <c r="F18" s="58" t="s">
        <v>3055</v>
      </c>
      <c r="G18" s="58" t="s">
        <v>2634</v>
      </c>
      <c r="H18" s="58" t="s">
        <v>91</v>
      </c>
      <c r="I18" s="4">
        <v>78</v>
      </c>
      <c r="J18" s="4">
        <f>IFERROR(VLOOKUP(A18,'GS by School'!A:X,20,0),0)</f>
        <v>0</v>
      </c>
      <c r="K18" s="4">
        <f t="shared" si="0"/>
        <v>78</v>
      </c>
      <c r="L18" s="8">
        <f>IFERROR(I18/#REF!,0)</f>
        <v>0</v>
      </c>
    </row>
    <row r="19" spans="1:12" ht="25.5" customHeight="1" x14ac:dyDescent="0.3">
      <c r="A19" s="7" t="s">
        <v>3056</v>
      </c>
      <c r="B19" s="4" t="s">
        <v>3057</v>
      </c>
      <c r="C19" s="58" t="s">
        <v>15</v>
      </c>
      <c r="D19" s="58">
        <v>617</v>
      </c>
      <c r="E19" s="58" t="s">
        <v>2634</v>
      </c>
      <c r="F19" s="58">
        <v>79401</v>
      </c>
      <c r="G19" s="58" t="s">
        <v>2634</v>
      </c>
      <c r="H19" s="58" t="s">
        <v>91</v>
      </c>
      <c r="I19" s="4">
        <v>78</v>
      </c>
      <c r="J19" s="4">
        <f>IFERROR(VLOOKUP(A19,'GS by School'!A:X,20,0),0)</f>
        <v>0</v>
      </c>
      <c r="K19" s="4">
        <f t="shared" si="0"/>
        <v>78</v>
      </c>
      <c r="L19" s="8">
        <f>IFERROR(I19/#REF!,0)</f>
        <v>0</v>
      </c>
    </row>
    <row r="20" spans="1:12" ht="25.5" customHeight="1" x14ac:dyDescent="0.3">
      <c r="A20" s="7" t="s">
        <v>1660</v>
      </c>
      <c r="B20" s="4" t="s">
        <v>1661</v>
      </c>
      <c r="C20" s="58" t="s">
        <v>15</v>
      </c>
      <c r="D20" s="58">
        <v>617</v>
      </c>
      <c r="E20" s="58" t="s">
        <v>2634</v>
      </c>
      <c r="F20" s="58" t="s">
        <v>3058</v>
      </c>
      <c r="G20" s="58" t="s">
        <v>2634</v>
      </c>
      <c r="H20" s="58" t="s">
        <v>91</v>
      </c>
      <c r="I20" s="4">
        <v>143</v>
      </c>
      <c r="J20" s="4">
        <f>IFERROR(VLOOKUP(A20,'GS by School'!A:X,20,0),0)</f>
        <v>0</v>
      </c>
      <c r="K20" s="4">
        <f t="shared" si="0"/>
        <v>143</v>
      </c>
      <c r="L20" s="8">
        <f>IFERROR(I20/#REF!,0)</f>
        <v>0</v>
      </c>
    </row>
    <row r="21" spans="1:12" ht="25.5" customHeight="1" x14ac:dyDescent="0.3">
      <c r="A21" s="7" t="s">
        <v>622</v>
      </c>
      <c r="B21" s="4" t="s">
        <v>621</v>
      </c>
      <c r="C21" s="58" t="s">
        <v>15</v>
      </c>
      <c r="D21" s="58">
        <v>617</v>
      </c>
      <c r="E21" s="58" t="s">
        <v>2634</v>
      </c>
      <c r="F21" s="58" t="s">
        <v>3059</v>
      </c>
      <c r="G21" s="58" t="s">
        <v>2634</v>
      </c>
      <c r="H21" s="58" t="s">
        <v>91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31.5" customHeight="1" x14ac:dyDescent="0.3">
      <c r="A22" s="7" t="s">
        <v>1625</v>
      </c>
      <c r="B22" s="4" t="s">
        <v>1626</v>
      </c>
      <c r="C22" s="58" t="s">
        <v>11</v>
      </c>
      <c r="D22" s="58">
        <v>617</v>
      </c>
      <c r="E22" s="58" t="s">
        <v>2634</v>
      </c>
      <c r="F22" s="58" t="s">
        <v>3052</v>
      </c>
      <c r="G22" s="58" t="s">
        <v>2634</v>
      </c>
      <c r="H22" s="58" t="s">
        <v>91</v>
      </c>
      <c r="I22" s="4">
        <v>252</v>
      </c>
      <c r="J22" s="4">
        <f>IFERROR(VLOOKUP(A22,'GS by School'!A:X,20,0),0)</f>
        <v>0</v>
      </c>
      <c r="K22" s="4">
        <f t="shared" si="0"/>
        <v>252</v>
      </c>
      <c r="L22" s="8">
        <f>IFERROR(I22/#REF!,0)</f>
        <v>0</v>
      </c>
    </row>
    <row r="23" spans="1:12" ht="25.5" customHeight="1" x14ac:dyDescent="0.3">
      <c r="A23" s="39" t="s">
        <v>1491</v>
      </c>
      <c r="B23" s="60" t="s">
        <v>1492</v>
      </c>
      <c r="C23" s="57" t="s">
        <v>15</v>
      </c>
      <c r="D23" s="49">
        <v>617</v>
      </c>
      <c r="E23" s="49" t="s">
        <v>2634</v>
      </c>
      <c r="F23" s="49" t="s">
        <v>3058</v>
      </c>
      <c r="G23" s="49" t="s">
        <v>2634</v>
      </c>
      <c r="H23" s="49" t="s">
        <v>91</v>
      </c>
      <c r="I23" s="4">
        <v>190</v>
      </c>
      <c r="J23" s="4">
        <f>IFERROR(VLOOKUP(A23,'GS by School'!A:X,20,0),0)</f>
        <v>0</v>
      </c>
      <c r="K23" s="4">
        <f t="shared" si="0"/>
        <v>190</v>
      </c>
      <c r="L23" s="8">
        <f>IFERROR(I23/#REF!,0)</f>
        <v>0</v>
      </c>
    </row>
    <row r="24" spans="1:12" ht="25.5" customHeight="1" x14ac:dyDescent="0.3">
      <c r="A24" s="39" t="s">
        <v>1264</v>
      </c>
      <c r="B24" s="60" t="s">
        <v>1265</v>
      </c>
      <c r="C24" s="57" t="s">
        <v>15</v>
      </c>
      <c r="D24" s="49">
        <v>617</v>
      </c>
      <c r="E24" s="49" t="s">
        <v>2634</v>
      </c>
      <c r="F24" s="49" t="s">
        <v>3052</v>
      </c>
      <c r="G24" s="49" t="s">
        <v>2634</v>
      </c>
      <c r="H24" s="49" t="s">
        <v>91</v>
      </c>
      <c r="I24" s="4">
        <v>119</v>
      </c>
      <c r="J24" s="4">
        <f>IFERROR(VLOOKUP(A24,'GS by School'!A:X,20,0),0)</f>
        <v>0</v>
      </c>
      <c r="K24" s="4">
        <f t="shared" si="0"/>
        <v>119</v>
      </c>
      <c r="L24" s="8">
        <f>IFERROR(I24/#REF!,0)</f>
        <v>0</v>
      </c>
    </row>
    <row r="25" spans="1:12" ht="25.5" customHeight="1" x14ac:dyDescent="0.3">
      <c r="A25" s="4" t="s">
        <v>911</v>
      </c>
      <c r="B25" s="4" t="s">
        <v>912</v>
      </c>
      <c r="C25" s="58" t="s">
        <v>15</v>
      </c>
      <c r="D25" s="58">
        <v>606</v>
      </c>
      <c r="E25" s="58" t="s">
        <v>3060</v>
      </c>
      <c r="F25" s="58" t="s">
        <v>3061</v>
      </c>
      <c r="G25" s="58" t="s">
        <v>2634</v>
      </c>
      <c r="H25" s="58" t="s">
        <v>91</v>
      </c>
      <c r="I25" s="4">
        <v>183</v>
      </c>
      <c r="J25" s="4">
        <f>IFERROR(VLOOKUP(A25,'GS by School'!A:X,20,0),0)</f>
        <v>0</v>
      </c>
      <c r="K25" s="4">
        <f t="shared" si="0"/>
        <v>183</v>
      </c>
      <c r="L25" s="8">
        <f>IFERROR(I25/#REF!,0)</f>
        <v>0</v>
      </c>
    </row>
    <row r="26" spans="1:12" ht="25.5" customHeight="1" x14ac:dyDescent="0.3">
      <c r="A26" s="4" t="s">
        <v>505</v>
      </c>
      <c r="B26" s="4" t="s">
        <v>504</v>
      </c>
      <c r="C26" s="58" t="s">
        <v>15</v>
      </c>
      <c r="D26" s="58">
        <v>617</v>
      </c>
      <c r="E26" s="58" t="s">
        <v>2634</v>
      </c>
      <c r="F26" s="58" t="s">
        <v>3062</v>
      </c>
      <c r="G26" s="58" t="s">
        <v>2634</v>
      </c>
      <c r="H26" s="58" t="s">
        <v>91</v>
      </c>
      <c r="I26" s="4">
        <v>0</v>
      </c>
      <c r="J26" s="4">
        <f>IFERROR(VLOOKUP(A26,'GS by School'!A:X,20,0),0)</f>
        <v>0</v>
      </c>
      <c r="K26" s="4">
        <f t="shared" si="0"/>
        <v>0</v>
      </c>
      <c r="L26" s="8">
        <f>IFERROR(I26/#REF!,0)</f>
        <v>0</v>
      </c>
    </row>
    <row r="27" spans="1:12" ht="25.5" customHeight="1" x14ac:dyDescent="0.3">
      <c r="A27" s="4" t="s">
        <v>1296</v>
      </c>
      <c r="B27" s="4" t="s">
        <v>1297</v>
      </c>
      <c r="C27" s="58" t="s">
        <v>15</v>
      </c>
      <c r="D27" s="58">
        <v>605</v>
      </c>
      <c r="E27" s="58" t="s">
        <v>3063</v>
      </c>
      <c r="F27" s="58" t="s">
        <v>3064</v>
      </c>
      <c r="G27" s="58" t="s">
        <v>2634</v>
      </c>
      <c r="H27" s="58" t="s">
        <v>91</v>
      </c>
      <c r="I27" s="4">
        <v>0</v>
      </c>
      <c r="J27" s="4">
        <f>IFERROR(VLOOKUP(A27,'GS by School'!A:X,20,0),0)</f>
        <v>0</v>
      </c>
      <c r="K27" s="4">
        <f t="shared" si="0"/>
        <v>0</v>
      </c>
      <c r="L27" s="8">
        <f>IFERROR(I27/#REF!,0)</f>
        <v>0</v>
      </c>
    </row>
    <row r="28" spans="1:12" ht="25.5" customHeight="1" x14ac:dyDescent="0.3">
      <c r="A28" s="4" t="s">
        <v>1704</v>
      </c>
      <c r="B28" s="4" t="s">
        <v>1705</v>
      </c>
      <c r="C28" s="58" t="s">
        <v>15</v>
      </c>
      <c r="D28" s="58">
        <v>617</v>
      </c>
      <c r="E28" s="58" t="s">
        <v>2634</v>
      </c>
      <c r="F28" s="58" t="s">
        <v>3059</v>
      </c>
      <c r="G28" s="58" t="s">
        <v>2634</v>
      </c>
      <c r="H28" s="58" t="s">
        <v>91</v>
      </c>
      <c r="I28" s="4">
        <v>930</v>
      </c>
      <c r="J28" s="4">
        <f>IFERROR(VLOOKUP(A28,'GS by School'!A:X,20,0),0)</f>
        <v>0</v>
      </c>
      <c r="K28" s="4">
        <f t="shared" si="0"/>
        <v>930</v>
      </c>
      <c r="L28" s="8">
        <f>IFERROR(I28/#REF!,0)</f>
        <v>0</v>
      </c>
    </row>
    <row r="29" spans="1:12" ht="29.25" customHeight="1" x14ac:dyDescent="0.3">
      <c r="A29" s="4" t="s">
        <v>2237</v>
      </c>
      <c r="B29" s="4" t="s">
        <v>2238</v>
      </c>
      <c r="C29" s="58" t="s">
        <v>15</v>
      </c>
      <c r="D29" s="58">
        <v>634</v>
      </c>
      <c r="E29" s="58" t="s">
        <v>3065</v>
      </c>
      <c r="F29" s="58" t="s">
        <v>3066</v>
      </c>
      <c r="G29" s="58" t="s">
        <v>2634</v>
      </c>
      <c r="H29" s="58" t="s">
        <v>91</v>
      </c>
      <c r="I29" s="4">
        <v>64</v>
      </c>
      <c r="J29" s="4">
        <f>IFERROR(VLOOKUP(A29,'GS by School'!A:X,20,0),0)</f>
        <v>0</v>
      </c>
      <c r="K29" s="4">
        <f t="shared" si="0"/>
        <v>64</v>
      </c>
      <c r="L29" s="8">
        <f>IFERROR(I29/#REF!,0)</f>
        <v>0</v>
      </c>
    </row>
    <row r="30" spans="1:12" ht="25.5" customHeight="1" x14ac:dyDescent="0.3">
      <c r="A30" s="4" t="s">
        <v>394</v>
      </c>
      <c r="B30" s="4" t="s">
        <v>395</v>
      </c>
      <c r="C30" s="58" t="s">
        <v>15</v>
      </c>
      <c r="D30" s="58">
        <v>615</v>
      </c>
      <c r="E30" s="58" t="s">
        <v>3067</v>
      </c>
      <c r="F30" s="58" t="s">
        <v>3068</v>
      </c>
      <c r="G30" s="58" t="s">
        <v>2634</v>
      </c>
      <c r="H30" s="58" t="s">
        <v>91</v>
      </c>
      <c r="I30" s="4">
        <v>124</v>
      </c>
      <c r="J30" s="4">
        <f>IFERROR(VLOOKUP(A30,'GS by School'!A:X,20,0),0)</f>
        <v>0</v>
      </c>
      <c r="K30" s="4">
        <f t="shared" si="0"/>
        <v>124</v>
      </c>
      <c r="L30" s="8">
        <f>IFERROR(I30/#REF!,0)</f>
        <v>0</v>
      </c>
    </row>
    <row r="31" spans="1:12" ht="25.5" customHeight="1" x14ac:dyDescent="0.3">
      <c r="A31" s="4" t="s">
        <v>3069</v>
      </c>
      <c r="B31" s="4" t="s">
        <v>3070</v>
      </c>
      <c r="C31" s="58" t="s">
        <v>15</v>
      </c>
      <c r="D31" s="58">
        <v>617</v>
      </c>
      <c r="E31" s="58" t="s">
        <v>2634</v>
      </c>
      <c r="F31" s="58">
        <v>79415</v>
      </c>
      <c r="G31" s="58" t="s">
        <v>2634</v>
      </c>
      <c r="H31" s="58" t="s">
        <v>91</v>
      </c>
      <c r="I31" s="4">
        <v>0</v>
      </c>
      <c r="J31" s="4">
        <f>IFERROR(VLOOKUP(A31,'GS by School'!A:X,20,0),0)</f>
        <v>0</v>
      </c>
      <c r="K31" s="4">
        <f t="shared" si="0"/>
        <v>0</v>
      </c>
      <c r="L31" s="8">
        <f>IFERROR(I31/#REF!,0)</f>
        <v>0</v>
      </c>
    </row>
    <row r="32" spans="1:12" ht="30" customHeight="1" x14ac:dyDescent="0.3">
      <c r="A32" s="4" t="s">
        <v>641</v>
      </c>
      <c r="B32" s="4" t="s">
        <v>642</v>
      </c>
      <c r="C32" s="58" t="s">
        <v>15</v>
      </c>
      <c r="D32" s="58">
        <v>634</v>
      </c>
      <c r="E32" s="58" t="s">
        <v>3071</v>
      </c>
      <c r="F32" s="58" t="s">
        <v>3072</v>
      </c>
      <c r="G32" s="58" t="s">
        <v>2634</v>
      </c>
      <c r="H32" s="58" t="s">
        <v>91</v>
      </c>
      <c r="I32" s="4">
        <v>36</v>
      </c>
      <c r="J32" s="4">
        <f>IFERROR(VLOOKUP(A32,'GS by School'!A:X,20,0),0)</f>
        <v>0</v>
      </c>
      <c r="K32" s="4">
        <f t="shared" si="0"/>
        <v>36</v>
      </c>
      <c r="L32" s="8">
        <f>IFERROR(I32/#REF!,0)</f>
        <v>0</v>
      </c>
    </row>
    <row r="33" spans="1:12" ht="33" customHeight="1" x14ac:dyDescent="0.3">
      <c r="A33" s="4" t="s">
        <v>3073</v>
      </c>
      <c r="B33" s="4" t="s">
        <v>3074</v>
      </c>
      <c r="C33" s="58" t="s">
        <v>15</v>
      </c>
      <c r="D33" s="58">
        <v>617</v>
      </c>
      <c r="E33" s="58" t="s">
        <v>2634</v>
      </c>
      <c r="F33" s="58" t="s">
        <v>3058</v>
      </c>
      <c r="G33" s="58" t="s">
        <v>2634</v>
      </c>
      <c r="H33" s="58" t="s">
        <v>91</v>
      </c>
      <c r="I33" s="4">
        <v>68</v>
      </c>
      <c r="J33" s="4">
        <f>IFERROR(VLOOKUP(A33,'GS by School'!A:X,20,0),0)</f>
        <v>0</v>
      </c>
      <c r="K33" s="4">
        <f t="shared" si="0"/>
        <v>68</v>
      </c>
      <c r="L33" s="8">
        <f>IFERROR(I33/#REF!,0)</f>
        <v>0</v>
      </c>
    </row>
    <row r="34" spans="1:12" ht="25.5" customHeight="1" x14ac:dyDescent="0.3">
      <c r="A34" s="4" t="s">
        <v>2105</v>
      </c>
      <c r="B34" s="4" t="s">
        <v>2107</v>
      </c>
      <c r="C34" s="58" t="s">
        <v>15</v>
      </c>
      <c r="D34" s="58">
        <v>605</v>
      </c>
      <c r="E34" s="58" t="s">
        <v>3075</v>
      </c>
      <c r="F34" s="58" t="s">
        <v>3076</v>
      </c>
      <c r="G34" s="58" t="s">
        <v>2634</v>
      </c>
      <c r="H34" s="58" t="s">
        <v>91</v>
      </c>
      <c r="I34" s="4">
        <v>81</v>
      </c>
      <c r="J34" s="4">
        <f>IFERROR(VLOOKUP(A34,'GS by School'!A:X,20,0),0)</f>
        <v>0</v>
      </c>
      <c r="K34" s="4">
        <f t="shared" si="0"/>
        <v>81</v>
      </c>
      <c r="L34" s="8">
        <f>IFERROR(I34/#REF!,0)</f>
        <v>0</v>
      </c>
    </row>
    <row r="35" spans="1:12" ht="25.5" customHeight="1" x14ac:dyDescent="0.3">
      <c r="A35" s="4" t="s">
        <v>963</v>
      </c>
      <c r="B35" s="4" t="s">
        <v>964</v>
      </c>
      <c r="C35" s="58" t="s">
        <v>15</v>
      </c>
      <c r="D35" s="58">
        <v>617</v>
      </c>
      <c r="E35" s="58" t="s">
        <v>2634</v>
      </c>
      <c r="F35" s="58" t="s">
        <v>3051</v>
      </c>
      <c r="G35" s="58" t="s">
        <v>2634</v>
      </c>
      <c r="H35" s="58" t="s">
        <v>91</v>
      </c>
      <c r="I35" s="4">
        <v>114</v>
      </c>
      <c r="J35" s="4">
        <f>IFERROR(VLOOKUP(A35,'GS by School'!A:X,20,0),0)</f>
        <v>0</v>
      </c>
      <c r="K35" s="4">
        <f t="shared" si="0"/>
        <v>114</v>
      </c>
      <c r="L35" s="8">
        <f>IFERROR(I35/#REF!,0)</f>
        <v>0</v>
      </c>
    </row>
    <row r="36" spans="1:12" ht="25.5" customHeight="1" x14ac:dyDescent="0.3">
      <c r="A36" s="4" t="s">
        <v>2174</v>
      </c>
      <c r="B36" s="4" t="s">
        <v>2175</v>
      </c>
      <c r="C36" s="58" t="s">
        <v>15</v>
      </c>
      <c r="D36" s="58">
        <v>606</v>
      </c>
      <c r="E36" s="58" t="s">
        <v>2634</v>
      </c>
      <c r="F36" s="58" t="s">
        <v>3077</v>
      </c>
      <c r="G36" s="58" t="s">
        <v>2634</v>
      </c>
      <c r="H36" s="58" t="s">
        <v>91</v>
      </c>
      <c r="I36" s="4">
        <v>217</v>
      </c>
      <c r="J36" s="4">
        <f>IFERROR(VLOOKUP(A36,'GS by School'!A:X,20,0),0)</f>
        <v>0</v>
      </c>
      <c r="K36" s="4">
        <f t="shared" si="0"/>
        <v>217</v>
      </c>
      <c r="L36" s="8">
        <f>IFERROR(I36/#REF!,0)</f>
        <v>0</v>
      </c>
    </row>
    <row r="37" spans="1:12" ht="25.5" customHeight="1" x14ac:dyDescent="0.3">
      <c r="A37" s="4" t="s">
        <v>2323</v>
      </c>
      <c r="B37" s="4" t="s">
        <v>2324</v>
      </c>
      <c r="C37" s="58" t="s">
        <v>15</v>
      </c>
      <c r="D37" s="58">
        <v>634</v>
      </c>
      <c r="E37" s="58" t="s">
        <v>3078</v>
      </c>
      <c r="F37" s="58" t="s">
        <v>3079</v>
      </c>
      <c r="G37" s="58" t="s">
        <v>2634</v>
      </c>
      <c r="H37" s="58" t="s">
        <v>91</v>
      </c>
      <c r="I37" s="4">
        <v>92</v>
      </c>
      <c r="J37" s="4">
        <f>IFERROR(VLOOKUP(A37,'GS by School'!A:X,20,0),0)</f>
        <v>0</v>
      </c>
      <c r="K37" s="4">
        <f t="shared" si="0"/>
        <v>92</v>
      </c>
      <c r="L37" s="8">
        <f>IFERROR(I37/#REF!,0)</f>
        <v>0</v>
      </c>
    </row>
    <row r="38" spans="1:12" ht="25.5" customHeight="1" x14ac:dyDescent="0.3">
      <c r="A38" s="4" t="s">
        <v>1220</v>
      </c>
      <c r="B38" s="4" t="s">
        <v>1221</v>
      </c>
      <c r="C38" s="58" t="s">
        <v>15</v>
      </c>
      <c r="D38" s="58">
        <v>617</v>
      </c>
      <c r="E38" s="58" t="s">
        <v>2634</v>
      </c>
      <c r="F38" s="58" t="s">
        <v>3080</v>
      </c>
      <c r="G38" s="58" t="s">
        <v>2634</v>
      </c>
      <c r="H38" s="58" t="s">
        <v>91</v>
      </c>
      <c r="I38" s="4">
        <v>289</v>
      </c>
      <c r="J38" s="4">
        <f>IFERROR(VLOOKUP(A38,'GS by School'!A:X,20,0),0)</f>
        <v>0</v>
      </c>
      <c r="K38" s="4">
        <f t="shared" si="0"/>
        <v>289</v>
      </c>
      <c r="L38" s="8">
        <f>IFERROR(I38/#REF!,0)</f>
        <v>0</v>
      </c>
    </row>
    <row r="39" spans="1:12" ht="25.5" customHeight="1" x14ac:dyDescent="0.3">
      <c r="A39" s="4" t="s">
        <v>1144</v>
      </c>
      <c r="B39" s="4" t="s">
        <v>1145</v>
      </c>
      <c r="C39" s="58" t="s">
        <v>15</v>
      </c>
      <c r="D39" s="58">
        <v>617</v>
      </c>
      <c r="E39" s="58" t="s">
        <v>2634</v>
      </c>
      <c r="F39" s="58" t="s">
        <v>3062</v>
      </c>
      <c r="G39" s="58" t="s">
        <v>2634</v>
      </c>
      <c r="H39" s="58" t="s">
        <v>91</v>
      </c>
      <c r="I39" s="4">
        <v>105</v>
      </c>
      <c r="J39" s="4">
        <f>IFERROR(VLOOKUP(A39,'GS by School'!A:X,20,0),0)</f>
        <v>0</v>
      </c>
      <c r="K39" s="4">
        <f t="shared" si="0"/>
        <v>105</v>
      </c>
      <c r="L39" s="8">
        <f>IFERROR(I39/#REF!,0)</f>
        <v>0</v>
      </c>
    </row>
    <row r="40" spans="1:12" ht="25.5" customHeight="1" x14ac:dyDescent="0.3">
      <c r="D40" s="34"/>
    </row>
    <row r="41" spans="1:12" ht="25.5" customHeight="1" x14ac:dyDescent="0.3">
      <c r="D41" s="34"/>
    </row>
    <row r="42" spans="1:12" ht="25.5" customHeight="1" x14ac:dyDescent="0.3">
      <c r="D42" s="34"/>
    </row>
    <row r="43" spans="1:12" ht="25.5" customHeight="1" x14ac:dyDescent="0.3">
      <c r="D43" s="34"/>
    </row>
    <row r="44" spans="1:12" ht="25.5" customHeight="1" x14ac:dyDescent="0.3">
      <c r="D44" s="34"/>
    </row>
    <row r="45" spans="1:12" ht="25.5" customHeight="1" x14ac:dyDescent="0.3">
      <c r="D45" s="34"/>
    </row>
    <row r="46" spans="1:12" ht="25.5" customHeight="1" x14ac:dyDescent="0.3">
      <c r="D46" s="34"/>
    </row>
    <row r="47" spans="1:12" ht="25.5" customHeight="1" x14ac:dyDescent="0.3">
      <c r="D47" s="34"/>
    </row>
    <row r="48" spans="1:12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D4B6-58BB-4F6B-B760-C149A6BC238E}">
  <dimension ref="A1:Q62"/>
  <sheetViews>
    <sheetView topLeftCell="B9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85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19</v>
      </c>
      <c r="C3" s="4">
        <f>VLOOKUP($Q$1,'2025 Girls'!A:G,6,0)</f>
        <v>13</v>
      </c>
      <c r="D3" s="4">
        <v>89</v>
      </c>
      <c r="E3" s="4">
        <f>D3-B3</f>
        <v>70</v>
      </c>
      <c r="F3" s="8">
        <f>B3/D3</f>
        <v>0.21348314606741572</v>
      </c>
      <c r="H3" s="4">
        <f>SUMIFS('2025 Girls'!E:E,'2025 Girls'!$A:$A,$Q$1)</f>
        <v>97</v>
      </c>
      <c r="I3" s="4">
        <f>VLOOKUP($Q$1,'2025 Girls'!A:G,7,0)</f>
        <v>98</v>
      </c>
      <c r="J3" s="4">
        <v>117</v>
      </c>
      <c r="K3" s="4">
        <f>J3-H3</f>
        <v>20</v>
      </c>
      <c r="L3" s="8">
        <f>H3/J3</f>
        <v>0.82905982905982911</v>
      </c>
      <c r="N3" s="21">
        <f>B3+H3</f>
        <v>116</v>
      </c>
      <c r="O3" s="21">
        <f>D3+J3</f>
        <v>206</v>
      </c>
      <c r="P3" s="21">
        <f>O3-N3</f>
        <v>90</v>
      </c>
      <c r="Q3" s="8">
        <f>N3/O3</f>
        <v>0.56310679611650483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3</v>
      </c>
      <c r="C7" s="21">
        <f>VLOOKUP($Q$1,'2025 Adults'!A:G,6,0)</f>
        <v>0</v>
      </c>
      <c r="D7" s="21">
        <v>25</v>
      </c>
      <c r="E7" s="4">
        <f>D7-B7</f>
        <v>22</v>
      </c>
      <c r="F7" s="8">
        <f>B7/D7</f>
        <v>0.12</v>
      </c>
      <c r="H7" s="4">
        <f>SUMIFS('2025 Adults'!E:E,'2025 Adults'!$A:$A,$Q$1)</f>
        <v>125</v>
      </c>
      <c r="I7" s="21">
        <f>VLOOKUP($Q$1,'2025 Adults'!A:G,7,0)</f>
        <v>0</v>
      </c>
      <c r="J7" s="21">
        <v>244</v>
      </c>
      <c r="K7" s="4">
        <f>J7-H7</f>
        <v>119</v>
      </c>
      <c r="L7" s="8">
        <f>H7/J7</f>
        <v>0.51229508196721307</v>
      </c>
      <c r="N7" s="21">
        <f>B7+H7</f>
        <v>128</v>
      </c>
      <c r="O7" s="21">
        <f>D7+J7</f>
        <v>269</v>
      </c>
      <c r="P7" s="21">
        <f>O7-N7</f>
        <v>141</v>
      </c>
      <c r="Q7" s="8">
        <f>N7/O7</f>
        <v>0.47583643122676578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1</v>
      </c>
      <c r="C11" s="5">
        <v>4</v>
      </c>
      <c r="D11" s="25">
        <f>C11-B11</f>
        <v>3</v>
      </c>
      <c r="E11" s="8">
        <f>B11/C11</f>
        <v>0.25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0.75" customHeight="1" x14ac:dyDescent="0.3">
      <c r="A14" s="7" t="s">
        <v>1884</v>
      </c>
      <c r="B14" s="36" t="s">
        <v>1885</v>
      </c>
      <c r="C14" s="58" t="s">
        <v>15</v>
      </c>
      <c r="D14" s="58">
        <v>650</v>
      </c>
      <c r="E14" s="58" t="s">
        <v>3081</v>
      </c>
      <c r="F14" s="58" t="s">
        <v>3082</v>
      </c>
      <c r="G14" s="58" t="s">
        <v>2634</v>
      </c>
      <c r="H14" s="58" t="s">
        <v>85</v>
      </c>
      <c r="I14" s="4">
        <v>0</v>
      </c>
      <c r="J14" s="4">
        <f>IFERROR(VLOOKUP(A14,'GS by School'!A:X,20,0),0)</f>
        <v>0</v>
      </c>
      <c r="K14" s="4">
        <f>I14-J14</f>
        <v>0</v>
      </c>
      <c r="L14" s="8">
        <f>IFERROR(I14/#REF!,0)</f>
        <v>0</v>
      </c>
    </row>
    <row r="15" spans="1:17" ht="25.5" customHeight="1" x14ac:dyDescent="0.3">
      <c r="A15" s="7" t="s">
        <v>1907</v>
      </c>
      <c r="B15" s="36" t="s">
        <v>1908</v>
      </c>
      <c r="C15" s="58" t="s">
        <v>15</v>
      </c>
      <c r="D15" s="58">
        <v>628</v>
      </c>
      <c r="E15" s="58" t="s">
        <v>2634</v>
      </c>
      <c r="F15" s="58" t="s">
        <v>3083</v>
      </c>
      <c r="G15" s="58" t="s">
        <v>2634</v>
      </c>
      <c r="H15" s="58" t="s">
        <v>85</v>
      </c>
      <c r="I15" s="4">
        <v>0</v>
      </c>
      <c r="J15" s="4">
        <f>IFERROR(VLOOKUP(A15,'GS by School'!A:X,20,0),0)</f>
        <v>0</v>
      </c>
      <c r="K15" s="4">
        <f t="shared" ref="K15:K48" si="0">I15-J15</f>
        <v>0</v>
      </c>
      <c r="L15" s="8">
        <f>IFERROR(I15/#REF!,0)</f>
        <v>0</v>
      </c>
    </row>
    <row r="16" spans="1:17" ht="25.5" customHeight="1" x14ac:dyDescent="0.3">
      <c r="A16" s="7" t="s">
        <v>1643</v>
      </c>
      <c r="B16" s="36" t="s">
        <v>1644</v>
      </c>
      <c r="C16" s="58" t="s">
        <v>15</v>
      </c>
      <c r="D16" s="58">
        <v>628</v>
      </c>
      <c r="E16" s="58" t="s">
        <v>2634</v>
      </c>
      <c r="F16" s="58" t="s">
        <v>3020</v>
      </c>
      <c r="G16" s="58" t="s">
        <v>2634</v>
      </c>
      <c r="H16" s="58" t="s">
        <v>85</v>
      </c>
      <c r="I16" s="4">
        <v>280</v>
      </c>
      <c r="J16" s="4">
        <f>IFERROR(VLOOKUP(A16,'GS by School'!A:X,20,0),0)</f>
        <v>0</v>
      </c>
      <c r="K16" s="4">
        <f t="shared" si="0"/>
        <v>280</v>
      </c>
      <c r="L16" s="8">
        <f>IFERROR(I16/#REF!,0)</f>
        <v>0</v>
      </c>
    </row>
    <row r="17" spans="1:12" ht="34.5" customHeight="1" x14ac:dyDescent="0.3">
      <c r="A17" s="7" t="s">
        <v>2402</v>
      </c>
      <c r="B17" s="36" t="s">
        <v>2403</v>
      </c>
      <c r="C17" s="58" t="s">
        <v>15</v>
      </c>
      <c r="D17" s="58">
        <v>628</v>
      </c>
      <c r="E17" s="58" t="s">
        <v>2634</v>
      </c>
      <c r="F17" s="58">
        <v>79410</v>
      </c>
      <c r="G17" s="58" t="s">
        <v>2634</v>
      </c>
      <c r="H17" s="58" t="s">
        <v>85</v>
      </c>
      <c r="I17" s="4">
        <v>156</v>
      </c>
      <c r="J17" s="4">
        <f>IFERROR(VLOOKUP(A17,'GS by School'!A:X,20,0),0)</f>
        <v>0</v>
      </c>
      <c r="K17" s="4">
        <f t="shared" si="0"/>
        <v>156</v>
      </c>
      <c r="L17" s="8">
        <f>IFERROR(I17/#REF!,0)</f>
        <v>0</v>
      </c>
    </row>
    <row r="18" spans="1:12" ht="25.5" customHeight="1" x14ac:dyDescent="0.3">
      <c r="A18" s="7" t="s">
        <v>1648</v>
      </c>
      <c r="B18" s="36" t="s">
        <v>1649</v>
      </c>
      <c r="C18" s="58" t="s">
        <v>15</v>
      </c>
      <c r="D18" s="58">
        <v>650</v>
      </c>
      <c r="E18" s="58" t="s">
        <v>3084</v>
      </c>
      <c r="F18" s="58" t="s">
        <v>3085</v>
      </c>
      <c r="G18" s="58" t="s">
        <v>2634</v>
      </c>
      <c r="H18" s="58" t="s">
        <v>85</v>
      </c>
      <c r="I18" s="4">
        <v>0</v>
      </c>
      <c r="J18" s="4">
        <f>IFERROR(VLOOKUP(A18,'GS by School'!A:X,20,0),0)</f>
        <v>0</v>
      </c>
      <c r="K18" s="4">
        <f t="shared" si="0"/>
        <v>0</v>
      </c>
      <c r="L18" s="8">
        <f>IFERROR(I18/#REF!,0)</f>
        <v>0</v>
      </c>
    </row>
    <row r="19" spans="1:12" ht="25.5" customHeight="1" x14ac:dyDescent="0.3">
      <c r="A19" s="7" t="s">
        <v>1584</v>
      </c>
      <c r="B19" s="36" t="s">
        <v>1585</v>
      </c>
      <c r="C19" s="58" t="s">
        <v>15</v>
      </c>
      <c r="D19" s="58">
        <v>628</v>
      </c>
      <c r="E19" s="58" t="s">
        <v>2634</v>
      </c>
      <c r="F19" s="58" t="s">
        <v>3020</v>
      </c>
      <c r="G19" s="58" t="s">
        <v>2634</v>
      </c>
      <c r="H19" s="58" t="s">
        <v>85</v>
      </c>
      <c r="I19" s="4">
        <v>243</v>
      </c>
      <c r="J19" s="4">
        <f>IFERROR(VLOOKUP(A19,'GS by School'!A:X,20,0),0)</f>
        <v>0</v>
      </c>
      <c r="K19" s="4">
        <f t="shared" si="0"/>
        <v>243</v>
      </c>
      <c r="L19" s="8">
        <f>IFERROR(I19/#REF!,0)</f>
        <v>0</v>
      </c>
    </row>
    <row r="20" spans="1:12" ht="25.5" customHeight="1" x14ac:dyDescent="0.3">
      <c r="A20" s="7" t="s">
        <v>1802</v>
      </c>
      <c r="B20" s="36" t="s">
        <v>1804</v>
      </c>
      <c r="C20" s="58" t="s">
        <v>15</v>
      </c>
      <c r="D20" s="58">
        <v>628</v>
      </c>
      <c r="E20" s="58" t="s">
        <v>2634</v>
      </c>
      <c r="F20" s="58" t="s">
        <v>3086</v>
      </c>
      <c r="G20" s="58" t="s">
        <v>2634</v>
      </c>
      <c r="H20" s="58" t="s">
        <v>85</v>
      </c>
      <c r="I20" s="4">
        <v>153</v>
      </c>
      <c r="J20" s="4">
        <f>IFERROR(VLOOKUP(A20,'GS by School'!A:X,20,0),0)</f>
        <v>0</v>
      </c>
      <c r="K20" s="4">
        <f t="shared" si="0"/>
        <v>153</v>
      </c>
      <c r="L20" s="8">
        <f>IFERROR(I20/#REF!,0)</f>
        <v>0</v>
      </c>
    </row>
    <row r="21" spans="1:12" ht="25.5" customHeight="1" x14ac:dyDescent="0.3">
      <c r="A21" s="7" t="s">
        <v>1586</v>
      </c>
      <c r="B21" s="36" t="s">
        <v>1587</v>
      </c>
      <c r="C21" s="58" t="s">
        <v>15</v>
      </c>
      <c r="D21" s="58">
        <v>650</v>
      </c>
      <c r="E21" s="58" t="s">
        <v>3087</v>
      </c>
      <c r="F21" s="58" t="s">
        <v>3088</v>
      </c>
      <c r="G21" s="58" t="s">
        <v>2634</v>
      </c>
      <c r="H21" s="58" t="s">
        <v>85</v>
      </c>
      <c r="I21" s="4">
        <v>0</v>
      </c>
      <c r="J21" s="4">
        <f>IFERROR(VLOOKUP(A21,'GS by School'!A:X,20,0),0)</f>
        <v>0</v>
      </c>
      <c r="K21" s="4">
        <f t="shared" si="0"/>
        <v>0</v>
      </c>
      <c r="L21" s="8">
        <f>IFERROR(I21/#REF!,0)</f>
        <v>0</v>
      </c>
    </row>
    <row r="22" spans="1:12" ht="25.5" customHeight="1" x14ac:dyDescent="0.3">
      <c r="A22" s="7" t="s">
        <v>1620</v>
      </c>
      <c r="B22" s="36" t="s">
        <v>3089</v>
      </c>
      <c r="C22" s="58" t="s">
        <v>15</v>
      </c>
      <c r="D22" s="58">
        <v>650</v>
      </c>
      <c r="E22" s="58" t="s">
        <v>3087</v>
      </c>
      <c r="F22" s="58" t="s">
        <v>3090</v>
      </c>
      <c r="G22" s="58" t="s">
        <v>2634</v>
      </c>
      <c r="H22" s="58" t="s">
        <v>85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31.5" customHeight="1" x14ac:dyDescent="0.3">
      <c r="A23" s="39" t="s">
        <v>3091</v>
      </c>
      <c r="B23" s="60" t="s">
        <v>3092</v>
      </c>
      <c r="C23" s="57" t="s">
        <v>15</v>
      </c>
      <c r="D23" s="49">
        <v>650</v>
      </c>
      <c r="E23" s="49" t="s">
        <v>3087</v>
      </c>
      <c r="F23" s="49" t="s">
        <v>3093</v>
      </c>
      <c r="G23" s="49" t="s">
        <v>2634</v>
      </c>
      <c r="H23" s="49" t="s">
        <v>85</v>
      </c>
      <c r="I23" s="4">
        <v>0</v>
      </c>
      <c r="J23" s="4">
        <f>IFERROR(VLOOKUP(A23,'GS by School'!A:X,20,0),0)</f>
        <v>0</v>
      </c>
      <c r="K23" s="4">
        <f t="shared" si="0"/>
        <v>0</v>
      </c>
      <c r="L23" s="8">
        <f>IFERROR(I23/#REF!,0)</f>
        <v>0</v>
      </c>
    </row>
    <row r="24" spans="1:12" ht="37.5" customHeight="1" x14ac:dyDescent="0.3">
      <c r="A24" s="39" t="s">
        <v>1707</v>
      </c>
      <c r="B24" s="60" t="s">
        <v>3094</v>
      </c>
      <c r="C24" s="57" t="s">
        <v>15</v>
      </c>
      <c r="D24" s="49">
        <v>629</v>
      </c>
      <c r="E24" s="49" t="s">
        <v>2634</v>
      </c>
      <c r="F24" s="49" t="s">
        <v>3086</v>
      </c>
      <c r="G24" s="49" t="s">
        <v>2634</v>
      </c>
      <c r="H24" s="49" t="s">
        <v>85</v>
      </c>
      <c r="I24" s="4">
        <v>356</v>
      </c>
      <c r="J24" s="4">
        <f>IFERROR(VLOOKUP(A24,'GS by School'!A:X,20,0),0)</f>
        <v>0</v>
      </c>
      <c r="K24" s="4">
        <f t="shared" si="0"/>
        <v>356</v>
      </c>
      <c r="L24" s="8">
        <f>IFERROR(I24/#REF!,0)</f>
        <v>0</v>
      </c>
    </row>
    <row r="25" spans="1:12" ht="29.25" customHeight="1" x14ac:dyDescent="0.3">
      <c r="A25" s="4" t="s">
        <v>2272</v>
      </c>
      <c r="B25" s="36" t="s">
        <v>3095</v>
      </c>
      <c r="C25" s="58" t="s">
        <v>15</v>
      </c>
      <c r="D25" s="58">
        <v>629</v>
      </c>
      <c r="E25" s="58" t="s">
        <v>2634</v>
      </c>
      <c r="F25" s="58" t="s">
        <v>3086</v>
      </c>
      <c r="G25" s="58" t="s">
        <v>2634</v>
      </c>
      <c r="H25" s="58" t="s">
        <v>85</v>
      </c>
      <c r="I25" s="4">
        <v>320</v>
      </c>
      <c r="J25" s="4">
        <f>IFERROR(VLOOKUP(A25,'GS by School'!A:X,20,0),0)</f>
        <v>0</v>
      </c>
      <c r="K25" s="4">
        <f t="shared" si="0"/>
        <v>320</v>
      </c>
      <c r="L25" s="8">
        <f>IFERROR(I25/#REF!,0)</f>
        <v>0</v>
      </c>
    </row>
    <row r="26" spans="1:12" ht="33" customHeight="1" x14ac:dyDescent="0.3">
      <c r="A26" s="4" t="s">
        <v>2272</v>
      </c>
      <c r="B26" s="36" t="s">
        <v>2273</v>
      </c>
      <c r="C26" s="58" t="s">
        <v>15</v>
      </c>
      <c r="D26" s="58">
        <v>629</v>
      </c>
      <c r="E26" s="58" t="s">
        <v>2634</v>
      </c>
      <c r="F26" s="58">
        <v>79423</v>
      </c>
      <c r="G26" s="58"/>
      <c r="H26" s="58" t="s">
        <v>85</v>
      </c>
      <c r="I26" s="4">
        <v>320</v>
      </c>
      <c r="J26" s="4">
        <f>IFERROR(VLOOKUP(A26,'GS by School'!A:X,20,0),0)</f>
        <v>0</v>
      </c>
      <c r="K26" s="4">
        <f t="shared" si="0"/>
        <v>320</v>
      </c>
      <c r="L26" s="8">
        <f>IFERROR(I26/#REF!,0)</f>
        <v>0</v>
      </c>
    </row>
    <row r="27" spans="1:12" ht="25.5" customHeight="1" x14ac:dyDescent="0.3">
      <c r="A27" s="4" t="s">
        <v>1710</v>
      </c>
      <c r="B27" s="36" t="s">
        <v>3096</v>
      </c>
      <c r="C27" s="58" t="s">
        <v>15</v>
      </c>
      <c r="D27" s="58">
        <v>629</v>
      </c>
      <c r="E27" s="58" t="s">
        <v>2634</v>
      </c>
      <c r="F27" s="58" t="s">
        <v>3086</v>
      </c>
      <c r="G27" s="58" t="s">
        <v>2634</v>
      </c>
      <c r="H27" s="58" t="s">
        <v>85</v>
      </c>
      <c r="I27" s="4">
        <v>346</v>
      </c>
      <c r="J27" s="4">
        <f>IFERROR(VLOOKUP(A27,'GS by School'!A:X,20,0),0)</f>
        <v>0</v>
      </c>
      <c r="K27" s="4">
        <f t="shared" si="0"/>
        <v>346</v>
      </c>
      <c r="L27" s="8">
        <f>IFERROR(I27/#REF!,0)</f>
        <v>0</v>
      </c>
    </row>
    <row r="28" spans="1:12" ht="25.5" customHeight="1" x14ac:dyDescent="0.3">
      <c r="A28" s="4" t="s">
        <v>1712</v>
      </c>
      <c r="B28" s="36" t="s">
        <v>3097</v>
      </c>
      <c r="C28" s="58" t="s">
        <v>15</v>
      </c>
      <c r="D28" s="58">
        <v>629</v>
      </c>
      <c r="E28" s="58" t="s">
        <v>2634</v>
      </c>
      <c r="F28" s="58" t="s">
        <v>3098</v>
      </c>
      <c r="G28" s="58" t="s">
        <v>2634</v>
      </c>
      <c r="H28" s="58" t="s">
        <v>85</v>
      </c>
      <c r="I28" s="4">
        <v>339</v>
      </c>
      <c r="J28" s="4">
        <f>IFERROR(VLOOKUP(A28,'GS by School'!A:X,20,0),0)</f>
        <v>0</v>
      </c>
      <c r="K28" s="4">
        <f t="shared" si="0"/>
        <v>339</v>
      </c>
      <c r="L28" s="8">
        <f>IFERROR(I28/#REF!,0)</f>
        <v>0</v>
      </c>
    </row>
    <row r="29" spans="1:12" ht="36" customHeight="1" x14ac:dyDescent="0.3">
      <c r="A29" s="4" t="s">
        <v>1714</v>
      </c>
      <c r="B29" s="36" t="s">
        <v>3099</v>
      </c>
      <c r="C29" s="58" t="s">
        <v>15</v>
      </c>
      <c r="D29" s="58">
        <v>629</v>
      </c>
      <c r="E29" s="58" t="s">
        <v>2634</v>
      </c>
      <c r="F29" s="58" t="s">
        <v>2635</v>
      </c>
      <c r="G29" s="58" t="s">
        <v>2634</v>
      </c>
      <c r="H29" s="58" t="s">
        <v>85</v>
      </c>
      <c r="I29" s="4">
        <v>284</v>
      </c>
      <c r="J29" s="4">
        <f>IFERROR(VLOOKUP(A29,'GS by School'!A:X,20,0),0)</f>
        <v>0</v>
      </c>
      <c r="K29" s="4">
        <f t="shared" si="0"/>
        <v>284</v>
      </c>
      <c r="L29" s="8">
        <f>IFERROR(I29/#REF!,0)</f>
        <v>0</v>
      </c>
    </row>
    <row r="30" spans="1:12" ht="25.5" customHeight="1" x14ac:dyDescent="0.3">
      <c r="A30" s="4" t="s">
        <v>1399</v>
      </c>
      <c r="B30" s="36" t="s">
        <v>1401</v>
      </c>
      <c r="C30" s="58" t="s">
        <v>15</v>
      </c>
      <c r="D30" s="58">
        <v>628</v>
      </c>
      <c r="E30" s="58" t="s">
        <v>2634</v>
      </c>
      <c r="F30" s="58" t="s">
        <v>3100</v>
      </c>
      <c r="G30" s="58" t="s">
        <v>2634</v>
      </c>
      <c r="H30" s="58" t="s">
        <v>85</v>
      </c>
      <c r="I30" s="4">
        <v>131</v>
      </c>
      <c r="J30" s="4">
        <f>IFERROR(VLOOKUP(A30,'GS by School'!A:X,20,0),0)</f>
        <v>0</v>
      </c>
      <c r="K30" s="4">
        <f t="shared" si="0"/>
        <v>131</v>
      </c>
      <c r="L30" s="8">
        <f>IFERROR(I30/#REF!,0)</f>
        <v>0</v>
      </c>
    </row>
    <row r="31" spans="1:12" ht="25.5" customHeight="1" x14ac:dyDescent="0.3">
      <c r="A31" s="4" t="s">
        <v>1666</v>
      </c>
      <c r="B31" s="36" t="s">
        <v>1667</v>
      </c>
      <c r="C31" s="58" t="s">
        <v>15</v>
      </c>
      <c r="D31" s="58">
        <v>628</v>
      </c>
      <c r="E31" s="58" t="s">
        <v>2634</v>
      </c>
      <c r="F31" s="58" t="s">
        <v>3100</v>
      </c>
      <c r="G31" s="58" t="s">
        <v>2634</v>
      </c>
      <c r="H31" s="58" t="s">
        <v>85</v>
      </c>
      <c r="I31" s="4">
        <v>297</v>
      </c>
      <c r="J31" s="4">
        <f>IFERROR(VLOOKUP(A31,'GS by School'!A:X,20,0),0)</f>
        <v>0</v>
      </c>
      <c r="K31" s="4">
        <f t="shared" si="0"/>
        <v>297</v>
      </c>
      <c r="L31" s="8">
        <f>IFERROR(I31/#REF!,0)</f>
        <v>0</v>
      </c>
    </row>
    <row r="32" spans="1:12" ht="25.5" customHeight="1" x14ac:dyDescent="0.3">
      <c r="A32" s="4" t="s">
        <v>487</v>
      </c>
      <c r="B32" s="36" t="s">
        <v>488</v>
      </c>
      <c r="C32" s="58" t="s">
        <v>15</v>
      </c>
      <c r="D32" s="58">
        <v>629</v>
      </c>
      <c r="E32" s="58" t="s">
        <v>3101</v>
      </c>
      <c r="F32" s="58" t="s">
        <v>3102</v>
      </c>
      <c r="G32" s="58" t="s">
        <v>2634</v>
      </c>
      <c r="H32" s="58" t="s">
        <v>85</v>
      </c>
      <c r="I32" s="4">
        <v>230</v>
      </c>
      <c r="J32" s="4">
        <f>IFERROR(VLOOKUP(A32,'GS by School'!A:X,20,0),0)</f>
        <v>0</v>
      </c>
      <c r="K32" s="4">
        <f t="shared" si="0"/>
        <v>230</v>
      </c>
      <c r="L32" s="8">
        <f>IFERROR(I32/#REF!,0)</f>
        <v>0</v>
      </c>
    </row>
    <row r="33" spans="1:12" ht="25.5" customHeight="1" x14ac:dyDescent="0.3">
      <c r="A33" s="4" t="s">
        <v>454</v>
      </c>
      <c r="B33" s="36" t="s">
        <v>453</v>
      </c>
      <c r="C33" s="58" t="s">
        <v>15</v>
      </c>
      <c r="D33" s="58">
        <v>650</v>
      </c>
      <c r="E33" s="58" t="s">
        <v>3087</v>
      </c>
      <c r="F33" s="58" t="s">
        <v>3090</v>
      </c>
      <c r="G33" s="58" t="s">
        <v>2634</v>
      </c>
      <c r="H33" s="58" t="s">
        <v>85</v>
      </c>
      <c r="I33" s="4">
        <v>0</v>
      </c>
      <c r="J33" s="4">
        <f>IFERROR(VLOOKUP(A33,'GS by School'!A:X,20,0),0)</f>
        <v>0</v>
      </c>
      <c r="K33" s="4">
        <f t="shared" si="0"/>
        <v>0</v>
      </c>
      <c r="L33" s="8">
        <f>IFERROR(I33/#REF!,0)</f>
        <v>0</v>
      </c>
    </row>
    <row r="34" spans="1:12" ht="25.5" customHeight="1" x14ac:dyDescent="0.3">
      <c r="A34" s="4" t="s">
        <v>3103</v>
      </c>
      <c r="B34" s="36" t="s">
        <v>3104</v>
      </c>
      <c r="C34" s="58" t="s">
        <v>15</v>
      </c>
      <c r="D34" s="58">
        <v>650</v>
      </c>
      <c r="E34" s="58" t="s">
        <v>3105</v>
      </c>
      <c r="F34" s="58" t="s">
        <v>3106</v>
      </c>
      <c r="G34" s="58" t="s">
        <v>2634</v>
      </c>
      <c r="H34" s="58" t="s">
        <v>85</v>
      </c>
      <c r="I34" s="4">
        <v>134</v>
      </c>
      <c r="J34" s="4">
        <f>IFERROR(VLOOKUP(A34,'GS by School'!A:X,20,0),0)</f>
        <v>0</v>
      </c>
      <c r="K34" s="4">
        <f t="shared" si="0"/>
        <v>134</v>
      </c>
      <c r="L34" s="8">
        <f>IFERROR(I34/#REF!,0)</f>
        <v>0</v>
      </c>
    </row>
    <row r="35" spans="1:12" ht="25.5" customHeight="1" x14ac:dyDescent="0.3">
      <c r="A35" s="4" t="s">
        <v>2142</v>
      </c>
      <c r="B35" s="36" t="s">
        <v>2141</v>
      </c>
      <c r="C35" s="58" t="s">
        <v>15</v>
      </c>
      <c r="D35" s="58">
        <v>628</v>
      </c>
      <c r="E35" s="58" t="s">
        <v>2634</v>
      </c>
      <c r="F35" s="58" t="s">
        <v>3080</v>
      </c>
      <c r="G35" s="58" t="s">
        <v>2634</v>
      </c>
      <c r="H35" s="58" t="s">
        <v>85</v>
      </c>
      <c r="I35" s="4">
        <v>108</v>
      </c>
      <c r="J35" s="4">
        <f>IFERROR(VLOOKUP(A35,'GS by School'!A:X,20,0),0)</f>
        <v>0</v>
      </c>
      <c r="K35" s="4">
        <f t="shared" si="0"/>
        <v>108</v>
      </c>
      <c r="L35" s="8">
        <f>IFERROR(I35/#REF!,0)</f>
        <v>0</v>
      </c>
    </row>
    <row r="36" spans="1:12" ht="25.5" customHeight="1" x14ac:dyDescent="0.3">
      <c r="A36" s="4" t="s">
        <v>243</v>
      </c>
      <c r="B36" s="36" t="s">
        <v>244</v>
      </c>
      <c r="C36" s="58" t="s">
        <v>15</v>
      </c>
      <c r="D36" s="58">
        <v>610</v>
      </c>
      <c r="E36" s="58" t="s">
        <v>3107</v>
      </c>
      <c r="F36" s="58" t="s">
        <v>3108</v>
      </c>
      <c r="G36" s="58" t="s">
        <v>2634</v>
      </c>
      <c r="H36" s="58" t="s">
        <v>85</v>
      </c>
      <c r="I36" s="4">
        <v>159</v>
      </c>
      <c r="J36" s="4">
        <f>IFERROR(VLOOKUP(A36,'GS by School'!A:X,20,0),0)</f>
        <v>0</v>
      </c>
      <c r="K36" s="4">
        <f t="shared" si="0"/>
        <v>159</v>
      </c>
      <c r="L36" s="8">
        <f>IFERROR(I36/#REF!,0)</f>
        <v>0</v>
      </c>
    </row>
    <row r="37" spans="1:12" ht="25.5" customHeight="1" x14ac:dyDescent="0.3">
      <c r="A37" s="4" t="s">
        <v>493</v>
      </c>
      <c r="B37" s="36" t="s">
        <v>3109</v>
      </c>
      <c r="C37" s="58" t="s">
        <v>15</v>
      </c>
      <c r="D37" s="58">
        <v>628</v>
      </c>
      <c r="E37" s="58" t="s">
        <v>2634</v>
      </c>
      <c r="F37" s="58" t="s">
        <v>3110</v>
      </c>
      <c r="G37" s="58" t="s">
        <v>2634</v>
      </c>
      <c r="H37" s="58" t="s">
        <v>85</v>
      </c>
      <c r="I37" s="4">
        <v>221</v>
      </c>
      <c r="J37" s="4">
        <f>IFERROR(VLOOKUP(A37,'GS by School'!A:X,20,0),0)</f>
        <v>0</v>
      </c>
      <c r="K37" s="4">
        <f t="shared" si="0"/>
        <v>221</v>
      </c>
      <c r="L37" s="8">
        <f>IFERROR(I37/#REF!,0)</f>
        <v>0</v>
      </c>
    </row>
    <row r="38" spans="1:12" ht="25.5" customHeight="1" x14ac:dyDescent="0.3">
      <c r="A38" s="4" t="s">
        <v>2178</v>
      </c>
      <c r="B38" s="36" t="s">
        <v>2179</v>
      </c>
      <c r="C38" s="58" t="s">
        <v>15</v>
      </c>
      <c r="D38" s="58">
        <v>628</v>
      </c>
      <c r="E38" s="58" t="s">
        <v>2634</v>
      </c>
      <c r="F38" s="58" t="s">
        <v>3020</v>
      </c>
      <c r="G38" s="58" t="s">
        <v>2634</v>
      </c>
      <c r="H38" s="58" t="s">
        <v>85</v>
      </c>
      <c r="I38" s="4">
        <v>126</v>
      </c>
      <c r="J38" s="4">
        <f>IFERROR(VLOOKUP(A38,'GS by School'!A:X,20,0),0)</f>
        <v>0</v>
      </c>
      <c r="K38" s="4">
        <f t="shared" si="0"/>
        <v>126</v>
      </c>
      <c r="L38" s="8">
        <f>IFERROR(I38/#REF!,0)</f>
        <v>0</v>
      </c>
    </row>
    <row r="39" spans="1:12" ht="31.5" customHeight="1" x14ac:dyDescent="0.3">
      <c r="A39" s="4" t="s">
        <v>3111</v>
      </c>
      <c r="B39" s="36" t="s">
        <v>3112</v>
      </c>
      <c r="C39" s="58" t="s">
        <v>15</v>
      </c>
      <c r="D39" s="58">
        <v>650</v>
      </c>
      <c r="E39" s="58" t="s">
        <v>3113</v>
      </c>
      <c r="F39" s="58" t="s">
        <v>3114</v>
      </c>
      <c r="G39" s="58" t="s">
        <v>2634</v>
      </c>
      <c r="H39" s="58" t="s">
        <v>85</v>
      </c>
      <c r="I39" s="4">
        <v>0</v>
      </c>
      <c r="J39" s="4">
        <f>IFERROR(VLOOKUP(A39,'GS by School'!A:X,20,0),0)</f>
        <v>0</v>
      </c>
      <c r="K39" s="4">
        <f t="shared" si="0"/>
        <v>0</v>
      </c>
      <c r="L39" s="8">
        <f>IFERROR(I39/#REF!,0)</f>
        <v>0</v>
      </c>
    </row>
    <row r="40" spans="1:12" ht="34.5" customHeight="1" x14ac:dyDescent="0.3">
      <c r="A40" s="4" t="s">
        <v>3115</v>
      </c>
      <c r="B40" s="36" t="s">
        <v>3116</v>
      </c>
      <c r="C40" s="58" t="s">
        <v>15</v>
      </c>
      <c r="D40" s="58">
        <v>628</v>
      </c>
      <c r="E40" s="58" t="s">
        <v>2634</v>
      </c>
      <c r="F40" s="58" t="s">
        <v>3117</v>
      </c>
      <c r="G40" s="58" t="s">
        <v>2634</v>
      </c>
      <c r="H40" s="58" t="s">
        <v>85</v>
      </c>
      <c r="I40" s="4">
        <v>0</v>
      </c>
      <c r="J40" s="4">
        <f>IFERROR(VLOOKUP(A40,'GS by School'!A:X,20,0),0)</f>
        <v>0</v>
      </c>
      <c r="K40" s="4">
        <f t="shared" si="0"/>
        <v>0</v>
      </c>
      <c r="L40" s="8">
        <f>IFERROR(I40/#REF!,0)</f>
        <v>0</v>
      </c>
    </row>
    <row r="41" spans="1:12" ht="25.5" customHeight="1" x14ac:dyDescent="0.3">
      <c r="A41" s="4" t="s">
        <v>2248</v>
      </c>
      <c r="B41" s="36" t="s">
        <v>2249</v>
      </c>
      <c r="C41" s="58" t="s">
        <v>15</v>
      </c>
      <c r="D41" s="58">
        <v>628</v>
      </c>
      <c r="E41" s="58" t="s">
        <v>2634</v>
      </c>
      <c r="F41" s="58" t="s">
        <v>2635</v>
      </c>
      <c r="G41" s="58" t="s">
        <v>2634</v>
      </c>
      <c r="H41" s="58" t="s">
        <v>85</v>
      </c>
      <c r="I41" s="4">
        <v>249</v>
      </c>
      <c r="J41" s="4">
        <f>IFERROR(VLOOKUP(A41,'GS by School'!A:X,20,0),0)</f>
        <v>0</v>
      </c>
      <c r="K41" s="4">
        <f t="shared" si="0"/>
        <v>249</v>
      </c>
      <c r="L41" s="8">
        <f>IFERROR(I41/#REF!,0)</f>
        <v>0</v>
      </c>
    </row>
    <row r="42" spans="1:12" ht="25.5" customHeight="1" x14ac:dyDescent="0.3">
      <c r="A42" s="4" t="s">
        <v>2060</v>
      </c>
      <c r="B42" s="36" t="s">
        <v>2058</v>
      </c>
      <c r="C42" s="58" t="s">
        <v>15</v>
      </c>
      <c r="D42" s="58">
        <v>650</v>
      </c>
      <c r="E42" s="58" t="s">
        <v>3087</v>
      </c>
      <c r="F42" s="58" t="s">
        <v>3118</v>
      </c>
      <c r="G42" s="58" t="s">
        <v>2634</v>
      </c>
      <c r="H42" s="58" t="s">
        <v>85</v>
      </c>
      <c r="I42" s="4">
        <v>134</v>
      </c>
      <c r="J42" s="4">
        <f>IFERROR(VLOOKUP(A42,'GS by School'!A:X,20,0),0)</f>
        <v>0</v>
      </c>
      <c r="K42" s="4">
        <f t="shared" si="0"/>
        <v>134</v>
      </c>
      <c r="L42" s="8">
        <f>IFERROR(I42/#REF!,0)</f>
        <v>0</v>
      </c>
    </row>
    <row r="43" spans="1:12" ht="25.5" customHeight="1" x14ac:dyDescent="0.3">
      <c r="A43" s="4" t="s">
        <v>1133</v>
      </c>
      <c r="B43" s="36" t="s">
        <v>1134</v>
      </c>
      <c r="C43" s="58" t="s">
        <v>15</v>
      </c>
      <c r="D43" s="58">
        <v>628</v>
      </c>
      <c r="E43" s="58" t="s">
        <v>2634</v>
      </c>
      <c r="F43" s="58" t="s">
        <v>3117</v>
      </c>
      <c r="G43" s="58" t="s">
        <v>2634</v>
      </c>
      <c r="H43" s="58" t="s">
        <v>85</v>
      </c>
      <c r="I43" s="4">
        <v>165</v>
      </c>
      <c r="J43" s="4">
        <f>IFERROR(VLOOKUP(A43,'GS by School'!A:X,20,0),0)</f>
        <v>0</v>
      </c>
      <c r="K43" s="4">
        <f t="shared" si="0"/>
        <v>165</v>
      </c>
      <c r="L43" s="8">
        <f>IFERROR(I43/#REF!,0)</f>
        <v>0</v>
      </c>
    </row>
    <row r="44" spans="1:12" ht="25.5" customHeight="1" x14ac:dyDescent="0.3">
      <c r="A44" s="4" t="s">
        <v>886</v>
      </c>
      <c r="B44" s="36" t="s">
        <v>887</v>
      </c>
      <c r="C44" s="58" t="s">
        <v>15</v>
      </c>
      <c r="D44" s="58">
        <v>650</v>
      </c>
      <c r="E44" s="58" t="s">
        <v>3119</v>
      </c>
      <c r="F44" s="58" t="s">
        <v>3120</v>
      </c>
      <c r="G44" s="58" t="s">
        <v>2634</v>
      </c>
      <c r="H44" s="58" t="s">
        <v>85</v>
      </c>
      <c r="I44" s="4">
        <v>129</v>
      </c>
      <c r="J44" s="4">
        <f>IFERROR(VLOOKUP(A44,'GS by School'!A:X,20,0),0)</f>
        <v>0</v>
      </c>
      <c r="K44" s="4">
        <f t="shared" si="0"/>
        <v>129</v>
      </c>
      <c r="L44" s="8">
        <f>IFERROR(I44/#REF!,0)</f>
        <v>0</v>
      </c>
    </row>
    <row r="45" spans="1:12" ht="25.5" customHeight="1" x14ac:dyDescent="0.3">
      <c r="A45" s="4" t="s">
        <v>1826</v>
      </c>
      <c r="B45" s="36" t="s">
        <v>1827</v>
      </c>
      <c r="C45" s="58" t="s">
        <v>15</v>
      </c>
      <c r="D45" s="58">
        <v>628</v>
      </c>
      <c r="E45" s="58" t="s">
        <v>2634</v>
      </c>
      <c r="F45" s="58" t="s">
        <v>3117</v>
      </c>
      <c r="G45" s="58" t="s">
        <v>2634</v>
      </c>
      <c r="H45" s="58" t="s">
        <v>85</v>
      </c>
      <c r="I45" s="4">
        <v>171</v>
      </c>
      <c r="J45" s="4">
        <f>IFERROR(VLOOKUP(A45,'GS by School'!A:X,20,0),0)</f>
        <v>0</v>
      </c>
      <c r="K45" s="4">
        <f t="shared" si="0"/>
        <v>171</v>
      </c>
      <c r="L45" s="8">
        <f>IFERROR(I45/#REF!,0)</f>
        <v>0</v>
      </c>
    </row>
    <row r="46" spans="1:12" ht="25.5" customHeight="1" x14ac:dyDescent="0.3">
      <c r="A46" s="4" t="s">
        <v>1543</v>
      </c>
      <c r="B46" s="36" t="s">
        <v>533</v>
      </c>
      <c r="C46" s="58" t="s">
        <v>15</v>
      </c>
      <c r="D46" s="58">
        <v>628</v>
      </c>
      <c r="E46" s="58" t="s">
        <v>2634</v>
      </c>
      <c r="F46" s="58" t="s">
        <v>3117</v>
      </c>
      <c r="G46" s="58" t="s">
        <v>2634</v>
      </c>
      <c r="H46" s="58" t="s">
        <v>85</v>
      </c>
      <c r="I46" s="4">
        <v>158</v>
      </c>
      <c r="J46" s="4">
        <f>IFERROR(VLOOKUP(A46,'GS by School'!A:X,20,0),0)</f>
        <v>0</v>
      </c>
      <c r="K46" s="4">
        <f t="shared" si="0"/>
        <v>158</v>
      </c>
      <c r="L46" s="8">
        <f>IFERROR(I46/#REF!,0)</f>
        <v>0</v>
      </c>
    </row>
    <row r="47" spans="1:12" ht="25.5" customHeight="1" x14ac:dyDescent="0.3">
      <c r="A47" s="4" t="s">
        <v>1308</v>
      </c>
      <c r="B47" s="36" t="s">
        <v>1309</v>
      </c>
      <c r="C47" s="58" t="s">
        <v>15</v>
      </c>
      <c r="D47" s="58">
        <v>629</v>
      </c>
      <c r="E47" s="58" t="s">
        <v>3121</v>
      </c>
      <c r="F47" s="58" t="s">
        <v>3122</v>
      </c>
      <c r="G47" s="58" t="s">
        <v>2634</v>
      </c>
      <c r="H47" s="58" t="s">
        <v>85</v>
      </c>
      <c r="I47" s="4">
        <v>66</v>
      </c>
      <c r="J47" s="4">
        <f>IFERROR(VLOOKUP(A47,'GS by School'!A:X,20,0),0)</f>
        <v>0</v>
      </c>
      <c r="K47" s="4">
        <f t="shared" si="0"/>
        <v>66</v>
      </c>
      <c r="L47" s="8">
        <f>IFERROR(I47/#REF!,0)</f>
        <v>0</v>
      </c>
    </row>
    <row r="48" spans="1:12" ht="25.5" customHeight="1" x14ac:dyDescent="0.3">
      <c r="A48" s="4" t="s">
        <v>1173</v>
      </c>
      <c r="B48" s="36" t="s">
        <v>1174</v>
      </c>
      <c r="C48" s="58" t="s">
        <v>15</v>
      </c>
      <c r="D48" s="58">
        <v>628</v>
      </c>
      <c r="E48" s="58" t="s">
        <v>2634</v>
      </c>
      <c r="F48" s="58" t="s">
        <v>3051</v>
      </c>
      <c r="G48" s="58" t="s">
        <v>2634</v>
      </c>
      <c r="H48" s="58" t="s">
        <v>85</v>
      </c>
      <c r="I48" s="4">
        <v>0</v>
      </c>
      <c r="J48" s="4">
        <f>IFERROR(VLOOKUP(A48,'GS by School'!A:X,20,0),0)</f>
        <v>0</v>
      </c>
      <c r="K48" s="4">
        <f t="shared" si="0"/>
        <v>0</v>
      </c>
      <c r="L48" s="8">
        <f>IFERROR(I48/#REF!,0)</f>
        <v>0</v>
      </c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DA48-87F3-43EB-BC84-2E2DA862AE98}">
  <dimension ref="A1:Q62"/>
  <sheetViews>
    <sheetView topLeftCell="B9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86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11</v>
      </c>
      <c r="C3" s="4">
        <f>VLOOKUP($Q$1,'2025 Girls'!A:G,6,0)</f>
        <v>26</v>
      </c>
      <c r="D3" s="4">
        <v>101</v>
      </c>
      <c r="E3" s="4">
        <f>D3-B3</f>
        <v>90</v>
      </c>
      <c r="F3" s="8">
        <f>B3/D3</f>
        <v>0.10891089108910891</v>
      </c>
      <c r="H3" s="4">
        <f>SUMIFS('2025 Girls'!E:E,'2025 Girls'!$A:$A,$Q$1)</f>
        <v>120</v>
      </c>
      <c r="I3" s="4">
        <f>VLOOKUP($Q$1,'2025 Girls'!A:G,7,0)</f>
        <v>135</v>
      </c>
      <c r="J3" s="4">
        <v>154</v>
      </c>
      <c r="K3" s="4">
        <f>J3-H3</f>
        <v>34</v>
      </c>
      <c r="L3" s="8">
        <f>H3/J3</f>
        <v>0.77922077922077926</v>
      </c>
      <c r="N3" s="21">
        <f>B3+H3</f>
        <v>131</v>
      </c>
      <c r="O3" s="21">
        <f>D3+J3</f>
        <v>255</v>
      </c>
      <c r="P3" s="21">
        <f>O3-N3</f>
        <v>124</v>
      </c>
      <c r="Q3" s="8">
        <f>N3/O3</f>
        <v>0.51372549019607838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12</v>
      </c>
      <c r="C7" s="21">
        <f>VLOOKUP($Q$1,'2025 Adults'!A:G,6,0)</f>
        <v>0</v>
      </c>
      <c r="D7" s="21">
        <v>26</v>
      </c>
      <c r="E7" s="4">
        <f>D7-B7</f>
        <v>14</v>
      </c>
      <c r="F7" s="8">
        <f>B7/D7</f>
        <v>0.46153846153846156</v>
      </c>
      <c r="H7" s="4">
        <f>SUMIFS('2025 Adults'!E:E,'2025 Adults'!$A:$A,$Q$1)</f>
        <v>136</v>
      </c>
      <c r="I7" s="21">
        <f>VLOOKUP($Q$1,'2025 Adults'!A:G,7,0)</f>
        <v>0</v>
      </c>
      <c r="J7" s="21">
        <v>212</v>
      </c>
      <c r="K7" s="4">
        <f>J7-H7</f>
        <v>76</v>
      </c>
      <c r="L7" s="8">
        <f>H7/J7</f>
        <v>0.64150943396226412</v>
      </c>
      <c r="N7" s="21">
        <f>B7+H7</f>
        <v>148</v>
      </c>
      <c r="O7" s="21">
        <f>D7+J7</f>
        <v>238</v>
      </c>
      <c r="P7" s="21">
        <f>O7-N7</f>
        <v>90</v>
      </c>
      <c r="Q7" s="8">
        <f>N7/O7</f>
        <v>0.62184873949579833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4</v>
      </c>
      <c r="D11" s="25">
        <f>C11-B11</f>
        <v>4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2839</v>
      </c>
      <c r="B14" s="4" t="s">
        <v>2840</v>
      </c>
      <c r="C14" s="58" t="s">
        <v>15</v>
      </c>
      <c r="D14" s="58">
        <v>702</v>
      </c>
      <c r="E14" s="58" t="s">
        <v>2464</v>
      </c>
      <c r="F14" s="58" t="s">
        <v>2841</v>
      </c>
      <c r="G14" s="58" t="s">
        <v>2464</v>
      </c>
      <c r="H14" s="58" t="s">
        <v>86</v>
      </c>
      <c r="I14" s="4">
        <v>0</v>
      </c>
      <c r="J14" s="4">
        <f>IFERROR(VLOOKUP(A14,'GS by School'!A:X,20,0),0)</f>
        <v>0</v>
      </c>
      <c r="K14" s="4">
        <f>I14-J14</f>
        <v>0</v>
      </c>
      <c r="L14" s="8">
        <f>IFERROR(I14/#REF!,0)</f>
        <v>0</v>
      </c>
    </row>
    <row r="15" spans="1:17" ht="25.5" customHeight="1" x14ac:dyDescent="0.3">
      <c r="A15" s="7" t="s">
        <v>342</v>
      </c>
      <c r="B15" s="4" t="s">
        <v>343</v>
      </c>
      <c r="C15" s="58" t="s">
        <v>15</v>
      </c>
      <c r="D15" s="58">
        <v>702</v>
      </c>
      <c r="E15" s="58" t="s">
        <v>2464</v>
      </c>
      <c r="F15" s="58" t="s">
        <v>2842</v>
      </c>
      <c r="G15" s="58" t="s">
        <v>2464</v>
      </c>
      <c r="H15" s="58" t="s">
        <v>86</v>
      </c>
      <c r="I15" s="4">
        <v>150</v>
      </c>
      <c r="J15" s="4">
        <f>IFERROR(VLOOKUP(A15,'GS by School'!A:X,20,0),0)</f>
        <v>0</v>
      </c>
      <c r="K15" s="4">
        <f t="shared" ref="K15:K59" si="0">I15-J15</f>
        <v>150</v>
      </c>
      <c r="L15" s="8">
        <f>IFERROR(I15/#REF!,0)</f>
        <v>0</v>
      </c>
    </row>
    <row r="16" spans="1:17" ht="25.5" customHeight="1" x14ac:dyDescent="0.3">
      <c r="A16" s="7" t="s">
        <v>1208</v>
      </c>
      <c r="B16" s="4" t="s">
        <v>1207</v>
      </c>
      <c r="C16" s="58" t="s">
        <v>15</v>
      </c>
      <c r="D16" s="58">
        <v>702</v>
      </c>
      <c r="E16" s="58" t="s">
        <v>2464</v>
      </c>
      <c r="F16" s="58" t="s">
        <v>2843</v>
      </c>
      <c r="G16" s="58" t="s">
        <v>2464</v>
      </c>
      <c r="H16" s="58" t="s">
        <v>86</v>
      </c>
      <c r="I16" s="4">
        <v>330</v>
      </c>
      <c r="J16" s="4">
        <f>IFERROR(VLOOKUP(A16,'GS by School'!A:X,20,0),0)</f>
        <v>0</v>
      </c>
      <c r="K16" s="4">
        <f t="shared" si="0"/>
        <v>330</v>
      </c>
      <c r="L16" s="8">
        <f>IFERROR(I16/#REF!,0)</f>
        <v>0</v>
      </c>
    </row>
    <row r="17" spans="1:12" ht="25.5" customHeight="1" x14ac:dyDescent="0.3">
      <c r="A17" s="7" t="s">
        <v>1277</v>
      </c>
      <c r="B17" s="4" t="s">
        <v>1278</v>
      </c>
      <c r="C17" s="58" t="s">
        <v>15</v>
      </c>
      <c r="D17" s="58">
        <v>740</v>
      </c>
      <c r="E17" s="58" t="s">
        <v>2844</v>
      </c>
      <c r="F17" s="58" t="s">
        <v>2845</v>
      </c>
      <c r="G17" s="58" t="s">
        <v>2464</v>
      </c>
      <c r="H17" s="58" t="s">
        <v>86</v>
      </c>
      <c r="I17" s="4">
        <v>65</v>
      </c>
      <c r="J17" s="4">
        <f>IFERROR(VLOOKUP(A17,'GS by School'!A:X,20,0),0)</f>
        <v>0</v>
      </c>
      <c r="K17" s="4">
        <f t="shared" si="0"/>
        <v>65</v>
      </c>
      <c r="L17" s="8">
        <f>IFERROR(I17/#REF!,0)</f>
        <v>0</v>
      </c>
    </row>
    <row r="18" spans="1:12" ht="25.5" customHeight="1" x14ac:dyDescent="0.3">
      <c r="A18" s="7" t="s">
        <v>1311</v>
      </c>
      <c r="B18" s="4" t="s">
        <v>1312</v>
      </c>
      <c r="C18" s="58" t="s">
        <v>15</v>
      </c>
      <c r="D18" s="58">
        <v>702</v>
      </c>
      <c r="E18" s="58" t="s">
        <v>2464</v>
      </c>
      <c r="F18" s="58" t="s">
        <v>2846</v>
      </c>
      <c r="G18" s="58" t="s">
        <v>2464</v>
      </c>
      <c r="H18" s="58" t="s">
        <v>86</v>
      </c>
      <c r="I18" s="4">
        <v>270</v>
      </c>
      <c r="J18" s="4">
        <f>IFERROR(VLOOKUP(A18,'GS by School'!A:X,20,0),0)</f>
        <v>0</v>
      </c>
      <c r="K18" s="4">
        <f t="shared" si="0"/>
        <v>270</v>
      </c>
      <c r="L18" s="8">
        <f>IFERROR(I18/#REF!,0)</f>
        <v>0</v>
      </c>
    </row>
    <row r="19" spans="1:12" ht="25.5" customHeight="1" x14ac:dyDescent="0.3">
      <c r="A19" s="7" t="s">
        <v>987</v>
      </c>
      <c r="B19" s="4" t="s">
        <v>986</v>
      </c>
      <c r="C19" s="58" t="s">
        <v>15</v>
      </c>
      <c r="D19" s="58">
        <v>702</v>
      </c>
      <c r="E19" s="58" t="s">
        <v>2464</v>
      </c>
      <c r="F19" s="58" t="s">
        <v>2847</v>
      </c>
      <c r="G19" s="58" t="s">
        <v>2464</v>
      </c>
      <c r="H19" s="58" t="s">
        <v>86</v>
      </c>
      <c r="I19" s="4">
        <v>238</v>
      </c>
      <c r="J19" s="4">
        <f>IFERROR(VLOOKUP(A19,'GS by School'!A:X,20,0),0)</f>
        <v>0</v>
      </c>
      <c r="K19" s="4">
        <f t="shared" si="0"/>
        <v>238</v>
      </c>
      <c r="L19" s="8">
        <f>IFERROR(I19/#REF!,0)</f>
        <v>0</v>
      </c>
    </row>
    <row r="20" spans="1:12" ht="25.5" customHeight="1" x14ac:dyDescent="0.3">
      <c r="A20" s="7" t="s">
        <v>1910</v>
      </c>
      <c r="B20" s="4" t="s">
        <v>1908</v>
      </c>
      <c r="C20" s="58" t="s">
        <v>15</v>
      </c>
      <c r="D20" s="58">
        <v>702</v>
      </c>
      <c r="E20" s="58" t="s">
        <v>2464</v>
      </c>
      <c r="F20" s="58" t="s">
        <v>2848</v>
      </c>
      <c r="G20" s="58" t="s">
        <v>2464</v>
      </c>
      <c r="H20" s="58" t="s">
        <v>86</v>
      </c>
      <c r="I20" s="4">
        <v>237</v>
      </c>
      <c r="J20" s="4">
        <f>IFERROR(VLOOKUP(A20,'GS by School'!A:X,20,0),0)</f>
        <v>0</v>
      </c>
      <c r="K20" s="4">
        <f t="shared" si="0"/>
        <v>237</v>
      </c>
      <c r="L20" s="8">
        <f>IFERROR(I20/#REF!,0)</f>
        <v>0</v>
      </c>
    </row>
    <row r="21" spans="1:12" ht="25.5" customHeight="1" x14ac:dyDescent="0.3">
      <c r="A21" s="7" t="s">
        <v>669</v>
      </c>
      <c r="B21" s="4" t="s">
        <v>670</v>
      </c>
      <c r="C21" s="58" t="s">
        <v>15</v>
      </c>
      <c r="D21" s="58">
        <v>702</v>
      </c>
      <c r="E21" s="58" t="s">
        <v>2849</v>
      </c>
      <c r="F21" s="58" t="s">
        <v>2850</v>
      </c>
      <c r="G21" s="58" t="s">
        <v>2464</v>
      </c>
      <c r="H21" s="58" t="s">
        <v>86</v>
      </c>
      <c r="I21" s="4">
        <v>168</v>
      </c>
      <c r="J21" s="4">
        <f>IFERROR(VLOOKUP(A21,'GS by School'!A:X,20,0),0)</f>
        <v>0</v>
      </c>
      <c r="K21" s="4">
        <f t="shared" si="0"/>
        <v>168</v>
      </c>
      <c r="L21" s="8">
        <f>IFERROR(I21/#REF!,0)</f>
        <v>0</v>
      </c>
    </row>
    <row r="22" spans="1:12" ht="25.5" customHeight="1" x14ac:dyDescent="0.3">
      <c r="A22" s="7" t="s">
        <v>1770</v>
      </c>
      <c r="B22" s="4" t="s">
        <v>297</v>
      </c>
      <c r="C22" s="58" t="s">
        <v>15</v>
      </c>
      <c r="D22" s="58">
        <v>702</v>
      </c>
      <c r="E22" s="58" t="s">
        <v>2464</v>
      </c>
      <c r="F22" s="58">
        <v>79606</v>
      </c>
      <c r="G22" s="58" t="s">
        <v>2464</v>
      </c>
      <c r="H22" s="58" t="s">
        <v>86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25.5" customHeight="1" x14ac:dyDescent="0.3">
      <c r="A23" s="39" t="s">
        <v>518</v>
      </c>
      <c r="B23" s="60" t="s">
        <v>519</v>
      </c>
      <c r="C23" s="57" t="s">
        <v>15</v>
      </c>
      <c r="D23" s="49">
        <v>755</v>
      </c>
      <c r="E23" s="49" t="s">
        <v>2851</v>
      </c>
      <c r="F23" s="49" t="s">
        <v>2852</v>
      </c>
      <c r="G23" s="49" t="s">
        <v>2464</v>
      </c>
      <c r="H23" s="49" t="s">
        <v>86</v>
      </c>
      <c r="I23" s="4">
        <v>184</v>
      </c>
      <c r="J23" s="4">
        <f>IFERROR(VLOOKUP(A23,'GS by School'!A:X,20,0),0)</f>
        <v>0</v>
      </c>
      <c r="K23" s="4">
        <f t="shared" si="0"/>
        <v>184</v>
      </c>
      <c r="L23" s="8">
        <f>IFERROR(I23/#REF!,0)</f>
        <v>0</v>
      </c>
    </row>
    <row r="24" spans="1:12" ht="25.5" customHeight="1" x14ac:dyDescent="0.3">
      <c r="A24" s="39" t="s">
        <v>2095</v>
      </c>
      <c r="B24" s="60" t="s">
        <v>2096</v>
      </c>
      <c r="C24" s="57" t="s">
        <v>15</v>
      </c>
      <c r="D24" s="49">
        <v>740</v>
      </c>
      <c r="E24" s="49" t="s">
        <v>2853</v>
      </c>
      <c r="F24" s="49" t="s">
        <v>2854</v>
      </c>
      <c r="G24" s="49" t="s">
        <v>2464</v>
      </c>
      <c r="H24" s="49" t="s">
        <v>86</v>
      </c>
      <c r="I24" s="4">
        <v>151</v>
      </c>
      <c r="J24" s="4">
        <f>IFERROR(VLOOKUP(A24,'GS by School'!A:X,20,0),0)</f>
        <v>0</v>
      </c>
      <c r="K24" s="4">
        <f t="shared" si="0"/>
        <v>151</v>
      </c>
      <c r="L24" s="8">
        <f>IFERROR(I24/#REF!,0)</f>
        <v>0</v>
      </c>
    </row>
    <row r="25" spans="1:12" ht="31.5" customHeight="1" x14ac:dyDescent="0.3">
      <c r="A25" s="4" t="s">
        <v>2855</v>
      </c>
      <c r="B25" s="4" t="s">
        <v>2856</v>
      </c>
      <c r="C25" s="58" t="s">
        <v>15</v>
      </c>
      <c r="D25" s="58">
        <v>702</v>
      </c>
      <c r="E25" s="58" t="s">
        <v>2464</v>
      </c>
      <c r="F25" s="58" t="s">
        <v>2857</v>
      </c>
      <c r="G25" s="58" t="s">
        <v>2464</v>
      </c>
      <c r="H25" s="58" t="s">
        <v>86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25.5" customHeight="1" x14ac:dyDescent="0.3">
      <c r="A26" s="4" t="s">
        <v>2027</v>
      </c>
      <c r="B26" s="4" t="s">
        <v>2028</v>
      </c>
      <c r="C26" s="58" t="s">
        <v>15</v>
      </c>
      <c r="D26" s="58">
        <v>740</v>
      </c>
      <c r="E26" s="58" t="s">
        <v>2858</v>
      </c>
      <c r="F26" s="58" t="s">
        <v>2859</v>
      </c>
      <c r="G26" s="58" t="s">
        <v>2464</v>
      </c>
      <c r="H26" s="58" t="s">
        <v>86</v>
      </c>
      <c r="I26" s="4">
        <v>87</v>
      </c>
      <c r="J26" s="4">
        <f>IFERROR(VLOOKUP(A26,'GS by School'!A:X,20,0),0)</f>
        <v>0</v>
      </c>
      <c r="K26" s="4">
        <f t="shared" si="0"/>
        <v>87</v>
      </c>
      <c r="L26" s="8">
        <f>IFERROR(I26/#REF!,0)</f>
        <v>0</v>
      </c>
    </row>
    <row r="27" spans="1:12" ht="25.5" customHeight="1" x14ac:dyDescent="0.3">
      <c r="A27" s="4" t="s">
        <v>359</v>
      </c>
      <c r="B27" s="4" t="s">
        <v>360</v>
      </c>
      <c r="C27" s="58" t="s">
        <v>15</v>
      </c>
      <c r="D27" s="58">
        <v>702</v>
      </c>
      <c r="E27" s="58" t="s">
        <v>2464</v>
      </c>
      <c r="F27" s="58" t="s">
        <v>2860</v>
      </c>
      <c r="G27" s="58" t="s">
        <v>2464</v>
      </c>
      <c r="H27" s="58" t="s">
        <v>86</v>
      </c>
      <c r="I27" s="4">
        <v>287</v>
      </c>
      <c r="J27" s="4">
        <f>IFERROR(VLOOKUP(A27,'GS by School'!A:X,20,0),0)</f>
        <v>0</v>
      </c>
      <c r="K27" s="4">
        <f t="shared" si="0"/>
        <v>287</v>
      </c>
      <c r="L27" s="8">
        <f>IFERROR(I27/#REF!,0)</f>
        <v>0</v>
      </c>
    </row>
    <row r="28" spans="1:12" ht="25.5" customHeight="1" x14ac:dyDescent="0.3">
      <c r="A28" s="4" t="s">
        <v>1576</v>
      </c>
      <c r="B28" s="4" t="s">
        <v>1575</v>
      </c>
      <c r="C28" s="58" t="s">
        <v>15</v>
      </c>
      <c r="D28" s="58">
        <v>753</v>
      </c>
      <c r="E28" s="58" t="s">
        <v>2861</v>
      </c>
      <c r="F28" s="58" t="s">
        <v>2862</v>
      </c>
      <c r="G28" s="58" t="s">
        <v>2464</v>
      </c>
      <c r="H28" s="58" t="s">
        <v>86</v>
      </c>
      <c r="I28" s="4">
        <v>164</v>
      </c>
      <c r="J28" s="4">
        <f>IFERROR(VLOOKUP(A28,'GS by School'!A:X,20,0),0)</f>
        <v>0</v>
      </c>
      <c r="K28" s="4">
        <f t="shared" si="0"/>
        <v>164</v>
      </c>
      <c r="L28" s="8">
        <f>IFERROR(I28/#REF!,0)</f>
        <v>0</v>
      </c>
    </row>
    <row r="29" spans="1:12" ht="25.5" customHeight="1" x14ac:dyDescent="0.3">
      <c r="A29" s="4" t="s">
        <v>1382</v>
      </c>
      <c r="B29" s="4" t="s">
        <v>1383</v>
      </c>
      <c r="C29" s="58" t="s">
        <v>15</v>
      </c>
      <c r="D29" s="58">
        <v>740</v>
      </c>
      <c r="E29" s="58" t="s">
        <v>2853</v>
      </c>
      <c r="F29" s="58" t="s">
        <v>2863</v>
      </c>
      <c r="G29" s="58" t="s">
        <v>2464</v>
      </c>
      <c r="H29" s="58" t="s">
        <v>86</v>
      </c>
      <c r="I29" s="4">
        <v>126</v>
      </c>
      <c r="J29" s="4">
        <f>IFERROR(VLOOKUP(A29,'GS by School'!A:X,20,0),0)</f>
        <v>0</v>
      </c>
      <c r="K29" s="4">
        <f t="shared" si="0"/>
        <v>126</v>
      </c>
      <c r="L29" s="8">
        <f>IFERROR(I29/#REF!,0)</f>
        <v>0</v>
      </c>
    </row>
    <row r="30" spans="1:12" ht="25.5" customHeight="1" x14ac:dyDescent="0.3">
      <c r="A30" s="4" t="s">
        <v>2864</v>
      </c>
      <c r="B30" s="4" t="s">
        <v>2865</v>
      </c>
      <c r="C30" s="58" t="s">
        <v>15</v>
      </c>
      <c r="D30" s="58">
        <v>755</v>
      </c>
      <c r="E30" s="58" t="s">
        <v>2866</v>
      </c>
      <c r="F30" s="58">
        <v>76445</v>
      </c>
      <c r="G30" s="58" t="s">
        <v>2464</v>
      </c>
      <c r="H30" s="58" t="s">
        <v>86</v>
      </c>
      <c r="I30" s="4">
        <v>0</v>
      </c>
      <c r="J30" s="4">
        <f>IFERROR(VLOOKUP(A30,'GS by School'!A:X,20,0),0)</f>
        <v>0</v>
      </c>
      <c r="K30" s="4">
        <f t="shared" si="0"/>
        <v>0</v>
      </c>
      <c r="L30" s="8">
        <f>IFERROR(I30/#REF!,0)</f>
        <v>0</v>
      </c>
    </row>
    <row r="31" spans="1:12" ht="33" customHeight="1" x14ac:dyDescent="0.3">
      <c r="A31" s="4" t="s">
        <v>1117</v>
      </c>
      <c r="B31" s="4" t="s">
        <v>2867</v>
      </c>
      <c r="C31" s="58" t="s">
        <v>15</v>
      </c>
      <c r="D31" s="58">
        <v>702</v>
      </c>
      <c r="E31" s="58" t="s">
        <v>2868</v>
      </c>
      <c r="F31" s="58" t="s">
        <v>2869</v>
      </c>
      <c r="G31" s="58" t="s">
        <v>2464</v>
      </c>
      <c r="H31" s="58" t="s">
        <v>86</v>
      </c>
      <c r="I31" s="4">
        <v>100</v>
      </c>
      <c r="J31" s="4">
        <f>IFERROR(VLOOKUP(A31,'GS by School'!A:X,20,0),0)</f>
        <v>0</v>
      </c>
      <c r="K31" s="4">
        <f t="shared" si="0"/>
        <v>100</v>
      </c>
      <c r="L31" s="8">
        <f>IFERROR(I31/#REF!,0)</f>
        <v>0</v>
      </c>
    </row>
    <row r="32" spans="1:12" ht="25.5" customHeight="1" x14ac:dyDescent="0.3">
      <c r="A32" s="4" t="s">
        <v>506</v>
      </c>
      <c r="B32" s="4" t="s">
        <v>504</v>
      </c>
      <c r="C32" s="58" t="s">
        <v>15</v>
      </c>
      <c r="D32" s="58">
        <v>702</v>
      </c>
      <c r="E32" s="58" t="s">
        <v>2464</v>
      </c>
      <c r="F32" s="58" t="s">
        <v>2870</v>
      </c>
      <c r="G32" s="58" t="s">
        <v>2464</v>
      </c>
      <c r="H32" s="58" t="s">
        <v>86</v>
      </c>
      <c r="I32" s="4">
        <v>240</v>
      </c>
      <c r="J32" s="4">
        <f>IFERROR(VLOOKUP(A32,'GS by School'!A:X,20,0),0)</f>
        <v>0</v>
      </c>
      <c r="K32" s="4">
        <f t="shared" si="0"/>
        <v>240</v>
      </c>
      <c r="L32" s="8">
        <f>IFERROR(I32/#REF!,0)</f>
        <v>0</v>
      </c>
    </row>
    <row r="33" spans="1:12" ht="25.5" customHeight="1" x14ac:dyDescent="0.3">
      <c r="A33" s="4" t="s">
        <v>278</v>
      </c>
      <c r="B33" s="4" t="s">
        <v>279</v>
      </c>
      <c r="C33" s="58" t="s">
        <v>15</v>
      </c>
      <c r="D33" s="58">
        <v>702</v>
      </c>
      <c r="E33" s="58" t="s">
        <v>2464</v>
      </c>
      <c r="F33" s="58" t="s">
        <v>2871</v>
      </c>
      <c r="G33" s="58" t="s">
        <v>2464</v>
      </c>
      <c r="H33" s="58" t="s">
        <v>86</v>
      </c>
      <c r="I33" s="4">
        <v>344</v>
      </c>
      <c r="J33" s="4">
        <f>IFERROR(VLOOKUP(A33,'GS by School'!A:X,20,0),0)</f>
        <v>0</v>
      </c>
      <c r="K33" s="4">
        <f t="shared" si="0"/>
        <v>344</v>
      </c>
      <c r="L33" s="8">
        <f>IFERROR(I33/#REF!,0)</f>
        <v>0</v>
      </c>
    </row>
    <row r="34" spans="1:12" ht="25.5" customHeight="1" x14ac:dyDescent="0.3">
      <c r="A34" s="4" t="s">
        <v>1771</v>
      </c>
      <c r="B34" s="4" t="s">
        <v>1772</v>
      </c>
      <c r="C34" s="58" t="s">
        <v>15</v>
      </c>
      <c r="D34" s="58">
        <v>702</v>
      </c>
      <c r="E34" s="58" t="s">
        <v>2464</v>
      </c>
      <c r="F34" s="58">
        <v>79603</v>
      </c>
      <c r="G34" s="58" t="s">
        <v>2464</v>
      </c>
      <c r="H34" s="58" t="s">
        <v>86</v>
      </c>
      <c r="I34" s="4">
        <v>0</v>
      </c>
      <c r="J34" s="4">
        <f>IFERROR(VLOOKUP(A34,'GS by School'!A:X,20,0),0)</f>
        <v>0</v>
      </c>
      <c r="K34" s="4">
        <f t="shared" si="0"/>
        <v>0</v>
      </c>
      <c r="L34" s="8">
        <f>IFERROR(I34/#REF!,0)</f>
        <v>0</v>
      </c>
    </row>
    <row r="35" spans="1:12" ht="25.5" customHeight="1" x14ac:dyDescent="0.3">
      <c r="A35" s="4" t="s">
        <v>1607</v>
      </c>
      <c r="B35" s="4" t="s">
        <v>1608</v>
      </c>
      <c r="C35" s="58" t="s">
        <v>15</v>
      </c>
      <c r="D35" s="58">
        <v>702</v>
      </c>
      <c r="E35" s="58" t="s">
        <v>2872</v>
      </c>
      <c r="F35" s="58" t="s">
        <v>2873</v>
      </c>
      <c r="G35" s="58" t="s">
        <v>2464</v>
      </c>
      <c r="H35" s="58" t="s">
        <v>86</v>
      </c>
      <c r="I35" s="4">
        <v>175</v>
      </c>
      <c r="J35" s="4">
        <f>IFERROR(VLOOKUP(A35,'GS by School'!A:X,20,0),0)</f>
        <v>0</v>
      </c>
      <c r="K35" s="4">
        <f t="shared" si="0"/>
        <v>175</v>
      </c>
      <c r="L35" s="8">
        <f>IFERROR(I35/#REF!,0)</f>
        <v>0</v>
      </c>
    </row>
    <row r="36" spans="1:12" ht="25.5" customHeight="1" x14ac:dyDescent="0.3">
      <c r="A36" s="4" t="s">
        <v>1689</v>
      </c>
      <c r="B36" s="4" t="s">
        <v>1687</v>
      </c>
      <c r="C36" s="58" t="s">
        <v>15</v>
      </c>
      <c r="D36" s="58">
        <v>702</v>
      </c>
      <c r="E36" s="58" t="s">
        <v>2464</v>
      </c>
      <c r="F36" s="58" t="s">
        <v>2874</v>
      </c>
      <c r="G36" s="58" t="s">
        <v>2464</v>
      </c>
      <c r="H36" s="58" t="s">
        <v>86</v>
      </c>
      <c r="I36" s="4">
        <v>198</v>
      </c>
      <c r="J36" s="4">
        <f>IFERROR(VLOOKUP(A36,'GS by School'!A:X,20,0),0)</f>
        <v>0</v>
      </c>
      <c r="K36" s="4">
        <f t="shared" si="0"/>
        <v>198</v>
      </c>
      <c r="L36" s="8">
        <f>IFERROR(I36/#REF!,0)</f>
        <v>0</v>
      </c>
    </row>
    <row r="37" spans="1:12" ht="25.5" customHeight="1" x14ac:dyDescent="0.3">
      <c r="A37" s="4" t="s">
        <v>1723</v>
      </c>
      <c r="B37" s="4" t="s">
        <v>1724</v>
      </c>
      <c r="C37" s="58" t="s">
        <v>15</v>
      </c>
      <c r="D37" s="58">
        <v>702</v>
      </c>
      <c r="E37" s="58" t="s">
        <v>2464</v>
      </c>
      <c r="F37" s="58">
        <v>79603</v>
      </c>
      <c r="G37" s="58" t="s">
        <v>2464</v>
      </c>
      <c r="H37" s="58" t="s">
        <v>86</v>
      </c>
      <c r="I37" s="4">
        <v>0</v>
      </c>
      <c r="J37" s="4">
        <f>IFERROR(VLOOKUP(A37,'GS by School'!A:X,20,0),0)</f>
        <v>0</v>
      </c>
      <c r="K37" s="4">
        <f t="shared" si="0"/>
        <v>0</v>
      </c>
      <c r="L37" s="8">
        <f>IFERROR(I37/#REF!,0)</f>
        <v>0</v>
      </c>
    </row>
    <row r="38" spans="1:12" ht="25.5" customHeight="1" x14ac:dyDescent="0.3">
      <c r="A38" s="4" t="s">
        <v>1272</v>
      </c>
      <c r="B38" s="4" t="s">
        <v>1273</v>
      </c>
      <c r="C38" s="58" t="s">
        <v>15</v>
      </c>
      <c r="D38" s="58">
        <v>702</v>
      </c>
      <c r="E38" s="58" t="s">
        <v>2464</v>
      </c>
      <c r="F38" s="58" t="s">
        <v>2875</v>
      </c>
      <c r="G38" s="58" t="s">
        <v>2464</v>
      </c>
      <c r="H38" s="58" t="s">
        <v>86</v>
      </c>
      <c r="I38" s="4">
        <v>209</v>
      </c>
      <c r="J38" s="4">
        <f>IFERROR(VLOOKUP(A38,'GS by School'!A:X,20,0),0)</f>
        <v>0</v>
      </c>
      <c r="K38" s="4">
        <f t="shared" si="0"/>
        <v>209</v>
      </c>
      <c r="L38" s="8">
        <f>IFERROR(I38/#REF!,0)</f>
        <v>0</v>
      </c>
    </row>
    <row r="39" spans="1:12" ht="25.5" customHeight="1" x14ac:dyDescent="0.3">
      <c r="A39" s="4" t="s">
        <v>1198</v>
      </c>
      <c r="B39" s="4" t="s">
        <v>1199</v>
      </c>
      <c r="C39" s="58" t="s">
        <v>15</v>
      </c>
      <c r="D39" s="58">
        <v>755</v>
      </c>
      <c r="E39" s="58" t="s">
        <v>2876</v>
      </c>
      <c r="F39" s="58" t="s">
        <v>2877</v>
      </c>
      <c r="G39" s="58" t="s">
        <v>2647</v>
      </c>
      <c r="H39" s="58" t="s">
        <v>86</v>
      </c>
      <c r="I39" s="4">
        <v>53</v>
      </c>
      <c r="J39" s="4">
        <f>IFERROR(VLOOKUP(A39,'GS by School'!A:X,20,0),0)</f>
        <v>0</v>
      </c>
      <c r="K39" s="4">
        <f t="shared" si="0"/>
        <v>53</v>
      </c>
      <c r="L39" s="8">
        <f>IFERROR(I39/#REF!,0)</f>
        <v>0</v>
      </c>
    </row>
    <row r="40" spans="1:12" ht="25.5" customHeight="1" x14ac:dyDescent="0.3">
      <c r="A40" s="4" t="s">
        <v>761</v>
      </c>
      <c r="B40" s="4" t="s">
        <v>762</v>
      </c>
      <c r="C40" s="58" t="s">
        <v>15</v>
      </c>
      <c r="D40" s="58">
        <v>702</v>
      </c>
      <c r="E40" s="58" t="s">
        <v>2878</v>
      </c>
      <c r="F40" s="58" t="s">
        <v>2879</v>
      </c>
      <c r="G40" s="58" t="s">
        <v>2464</v>
      </c>
      <c r="H40" s="58" t="s">
        <v>86</v>
      </c>
      <c r="I40" s="4">
        <v>237</v>
      </c>
      <c r="J40" s="4">
        <f>IFERROR(VLOOKUP(A40,'GS by School'!A:X,20,0),0)</f>
        <v>0</v>
      </c>
      <c r="K40" s="4">
        <f t="shared" si="0"/>
        <v>237</v>
      </c>
      <c r="L40" s="8">
        <f>IFERROR(I40/#REF!,0)</f>
        <v>0</v>
      </c>
    </row>
    <row r="41" spans="1:12" ht="25.5" customHeight="1" x14ac:dyDescent="0.3">
      <c r="A41" s="4" t="s">
        <v>2093</v>
      </c>
      <c r="B41" s="4" t="s">
        <v>2094</v>
      </c>
      <c r="C41" s="58" t="s">
        <v>15</v>
      </c>
      <c r="D41" s="58">
        <v>740</v>
      </c>
      <c r="E41" s="58" t="s">
        <v>2880</v>
      </c>
      <c r="F41" s="58" t="s">
        <v>2881</v>
      </c>
      <c r="G41" s="58" t="s">
        <v>2464</v>
      </c>
      <c r="H41" s="58" t="s">
        <v>86</v>
      </c>
      <c r="I41" s="4">
        <v>55</v>
      </c>
      <c r="J41" s="4">
        <f>IFERROR(VLOOKUP(A41,'GS by School'!A:X,20,0),0)</f>
        <v>0</v>
      </c>
      <c r="K41" s="4">
        <f t="shared" si="0"/>
        <v>55</v>
      </c>
      <c r="L41" s="8">
        <f>IFERROR(I41/#REF!,0)</f>
        <v>0</v>
      </c>
    </row>
    <row r="42" spans="1:12" ht="25.5" customHeight="1" x14ac:dyDescent="0.3">
      <c r="A42" s="4" t="s">
        <v>306</v>
      </c>
      <c r="B42" s="4" t="s">
        <v>307</v>
      </c>
      <c r="C42" s="58" t="s">
        <v>15</v>
      </c>
      <c r="D42" s="58">
        <v>740</v>
      </c>
      <c r="E42" s="58" t="s">
        <v>2882</v>
      </c>
      <c r="F42" s="58" t="s">
        <v>2883</v>
      </c>
      <c r="G42" s="58" t="s">
        <v>2464</v>
      </c>
      <c r="H42" s="58" t="s">
        <v>86</v>
      </c>
      <c r="I42" s="4">
        <v>119</v>
      </c>
      <c r="J42" s="4">
        <f>IFERROR(VLOOKUP(A42,'GS by School'!A:X,20,0),0)</f>
        <v>0</v>
      </c>
      <c r="K42" s="4">
        <f t="shared" si="0"/>
        <v>119</v>
      </c>
      <c r="L42" s="8">
        <f>IFERROR(I42/#REF!,0)</f>
        <v>0</v>
      </c>
    </row>
    <row r="43" spans="1:12" ht="25.5" customHeight="1" x14ac:dyDescent="0.3">
      <c r="A43" s="4" t="s">
        <v>455</v>
      </c>
      <c r="B43" s="4" t="s">
        <v>453</v>
      </c>
      <c r="C43" s="58" t="s">
        <v>15</v>
      </c>
      <c r="D43" s="58">
        <v>753</v>
      </c>
      <c r="E43" s="58" t="s">
        <v>2861</v>
      </c>
      <c r="F43" s="58" t="s">
        <v>2884</v>
      </c>
      <c r="G43" s="58" t="s">
        <v>2464</v>
      </c>
      <c r="H43" s="58" t="s">
        <v>86</v>
      </c>
      <c r="I43" s="4">
        <v>0</v>
      </c>
      <c r="J43" s="4">
        <f>IFERROR(VLOOKUP(A43,'GS by School'!A:X,20,0),0)</f>
        <v>0</v>
      </c>
      <c r="K43" s="4">
        <f t="shared" si="0"/>
        <v>0</v>
      </c>
      <c r="L43" s="8">
        <f>IFERROR(I43/#REF!,0)</f>
        <v>0</v>
      </c>
    </row>
    <row r="44" spans="1:12" ht="25.5" customHeight="1" x14ac:dyDescent="0.3">
      <c r="A44" s="4" t="s">
        <v>2151</v>
      </c>
      <c r="B44" s="4" t="s">
        <v>2152</v>
      </c>
      <c r="C44" s="58" t="s">
        <v>15</v>
      </c>
      <c r="D44" s="58">
        <v>702</v>
      </c>
      <c r="E44" s="58" t="s">
        <v>2464</v>
      </c>
      <c r="F44" s="58" t="s">
        <v>2885</v>
      </c>
      <c r="G44" s="58" t="s">
        <v>2464</v>
      </c>
      <c r="H44" s="58" t="s">
        <v>86</v>
      </c>
      <c r="I44" s="4">
        <v>275</v>
      </c>
      <c r="J44" s="4">
        <f>IFERROR(VLOOKUP(A44,'GS by School'!A:X,20,0),0)</f>
        <v>0</v>
      </c>
      <c r="K44" s="4">
        <f t="shared" si="0"/>
        <v>275</v>
      </c>
      <c r="L44" s="8">
        <f>IFERROR(I44/#REF!,0)</f>
        <v>0</v>
      </c>
    </row>
    <row r="45" spans="1:12" ht="25.5" customHeight="1" x14ac:dyDescent="0.3">
      <c r="A45" s="4" t="s">
        <v>2886</v>
      </c>
      <c r="B45" s="4" t="s">
        <v>2887</v>
      </c>
      <c r="C45" s="58" t="s">
        <v>15</v>
      </c>
      <c r="D45" s="58">
        <v>702</v>
      </c>
      <c r="E45" s="58" t="s">
        <v>2464</v>
      </c>
      <c r="F45" s="58">
        <v>79603</v>
      </c>
      <c r="G45" s="58" t="s">
        <v>2464</v>
      </c>
      <c r="H45" s="58" t="s">
        <v>86</v>
      </c>
      <c r="I45" s="4">
        <v>0</v>
      </c>
      <c r="J45" s="4">
        <f>IFERROR(VLOOKUP(A45,'GS by School'!A:X,20,0),0)</f>
        <v>0</v>
      </c>
      <c r="K45" s="4">
        <f t="shared" si="0"/>
        <v>0</v>
      </c>
      <c r="L45" s="8">
        <f>IFERROR(I45/#REF!,0)</f>
        <v>0</v>
      </c>
    </row>
    <row r="46" spans="1:12" ht="25.5" customHeight="1" x14ac:dyDescent="0.3">
      <c r="A46" s="4" t="s">
        <v>2284</v>
      </c>
      <c r="B46" s="4" t="s">
        <v>2285</v>
      </c>
      <c r="C46" s="58" t="s">
        <v>15</v>
      </c>
      <c r="D46" s="58">
        <v>755</v>
      </c>
      <c r="E46" s="58" t="s">
        <v>2888</v>
      </c>
      <c r="F46" s="58" t="s">
        <v>2889</v>
      </c>
      <c r="G46" s="58" t="s">
        <v>2647</v>
      </c>
      <c r="H46" s="58" t="s">
        <v>86</v>
      </c>
      <c r="I46" s="4">
        <v>56</v>
      </c>
      <c r="J46" s="4">
        <f>IFERROR(VLOOKUP(A46,'GS by School'!A:X,20,0),0)</f>
        <v>0</v>
      </c>
      <c r="K46" s="4">
        <f t="shared" si="0"/>
        <v>56</v>
      </c>
      <c r="L46" s="8">
        <f>IFERROR(I46/#REF!,0)</f>
        <v>0</v>
      </c>
    </row>
    <row r="47" spans="1:12" ht="25.5" customHeight="1" x14ac:dyDescent="0.3">
      <c r="A47" s="4" t="s">
        <v>2046</v>
      </c>
      <c r="B47" s="4" t="s">
        <v>2044</v>
      </c>
      <c r="C47" s="58" t="s">
        <v>15</v>
      </c>
      <c r="D47" s="58">
        <v>702</v>
      </c>
      <c r="E47" s="58" t="s">
        <v>2464</v>
      </c>
      <c r="F47" s="58" t="s">
        <v>2890</v>
      </c>
      <c r="G47" s="58" t="s">
        <v>2464</v>
      </c>
      <c r="H47" s="58" t="s">
        <v>86</v>
      </c>
      <c r="I47" s="4">
        <v>0</v>
      </c>
      <c r="J47" s="4">
        <f>IFERROR(VLOOKUP(A47,'GS by School'!A:X,20,0),0)</f>
        <v>0</v>
      </c>
      <c r="K47" s="4">
        <f t="shared" si="0"/>
        <v>0</v>
      </c>
      <c r="L47" s="8">
        <f>IFERROR(I47/#REF!,0)</f>
        <v>0</v>
      </c>
    </row>
    <row r="48" spans="1:12" ht="25.5" customHeight="1" x14ac:dyDescent="0.3">
      <c r="A48" s="4" t="s">
        <v>967</v>
      </c>
      <c r="B48" s="4" t="s">
        <v>968</v>
      </c>
      <c r="C48" s="58" t="s">
        <v>15</v>
      </c>
      <c r="D48" s="58">
        <v>755</v>
      </c>
      <c r="E48" s="58" t="s">
        <v>2891</v>
      </c>
      <c r="F48" s="58" t="s">
        <v>2892</v>
      </c>
      <c r="G48" s="58" t="s">
        <v>2647</v>
      </c>
      <c r="H48" s="58" t="s">
        <v>86</v>
      </c>
      <c r="I48" s="4">
        <v>58</v>
      </c>
      <c r="J48" s="4">
        <f>IFERROR(VLOOKUP(A48,'GS by School'!A:X,20,0),0)</f>
        <v>0</v>
      </c>
      <c r="K48" s="4">
        <f t="shared" si="0"/>
        <v>58</v>
      </c>
      <c r="L48" s="8">
        <f>IFERROR(I48/#REF!,0)</f>
        <v>0</v>
      </c>
    </row>
    <row r="49" spans="1:12" ht="25.5" customHeight="1" x14ac:dyDescent="0.3">
      <c r="A49" s="4" t="s">
        <v>1252</v>
      </c>
      <c r="B49" s="4" t="s">
        <v>1254</v>
      </c>
      <c r="C49" s="58" t="s">
        <v>15</v>
      </c>
      <c r="D49" s="58">
        <v>755</v>
      </c>
      <c r="E49" s="58" t="s">
        <v>2893</v>
      </c>
      <c r="F49" s="58" t="s">
        <v>2894</v>
      </c>
      <c r="G49" s="58" t="s">
        <v>2647</v>
      </c>
      <c r="H49" s="58" t="s">
        <v>86</v>
      </c>
      <c r="I49" s="4">
        <v>205</v>
      </c>
      <c r="J49" s="4">
        <f>IFERROR(VLOOKUP(A49,'GS by School'!A:X,20,0),0)</f>
        <v>0</v>
      </c>
      <c r="K49" s="4">
        <f t="shared" si="0"/>
        <v>205</v>
      </c>
      <c r="L49" s="8">
        <f>IFERROR(I49/#REF!,0)</f>
        <v>0</v>
      </c>
    </row>
    <row r="50" spans="1:12" ht="25.5" customHeight="1" x14ac:dyDescent="0.3">
      <c r="A50" s="4" t="s">
        <v>2059</v>
      </c>
      <c r="B50" s="4" t="s">
        <v>2058</v>
      </c>
      <c r="C50" s="58" t="s">
        <v>15</v>
      </c>
      <c r="D50" s="58">
        <v>753</v>
      </c>
      <c r="E50" s="58" t="s">
        <v>2861</v>
      </c>
      <c r="F50" s="58" t="s">
        <v>2895</v>
      </c>
      <c r="G50" s="58" t="s">
        <v>2464</v>
      </c>
      <c r="H50" s="58" t="s">
        <v>86</v>
      </c>
      <c r="I50" s="4">
        <v>133</v>
      </c>
      <c r="J50" s="4">
        <f>IFERROR(VLOOKUP(A50,'GS by School'!A:X,20,0),0)</f>
        <v>0</v>
      </c>
      <c r="K50" s="4">
        <f t="shared" si="0"/>
        <v>133</v>
      </c>
      <c r="L50" s="8">
        <f>IFERROR(I50/#REF!,0)</f>
        <v>0</v>
      </c>
    </row>
    <row r="51" spans="1:12" ht="25.5" customHeight="1" x14ac:dyDescent="0.3">
      <c r="A51" s="4" t="s">
        <v>2365</v>
      </c>
      <c r="B51" s="4" t="s">
        <v>2363</v>
      </c>
      <c r="C51" s="58" t="s">
        <v>15</v>
      </c>
      <c r="D51" s="58">
        <v>702</v>
      </c>
      <c r="E51" s="58" t="s">
        <v>2464</v>
      </c>
      <c r="F51" s="58" t="s">
        <v>2896</v>
      </c>
      <c r="G51" s="58" t="s">
        <v>2464</v>
      </c>
      <c r="H51" s="58" t="s">
        <v>86</v>
      </c>
      <c r="I51" s="4">
        <v>299</v>
      </c>
      <c r="J51" s="4">
        <f>IFERROR(VLOOKUP(A51,'GS by School'!A:X,20,0),0)</f>
        <v>0</v>
      </c>
      <c r="K51" s="4">
        <f t="shared" si="0"/>
        <v>299</v>
      </c>
      <c r="L51" s="8">
        <f>IFERROR(I51/#REF!,0)</f>
        <v>0</v>
      </c>
    </row>
    <row r="52" spans="1:12" ht="25.5" customHeight="1" x14ac:dyDescent="0.3">
      <c r="A52" s="4" t="s">
        <v>2200</v>
      </c>
      <c r="B52" s="4" t="s">
        <v>2201</v>
      </c>
      <c r="C52" s="58" t="s">
        <v>11</v>
      </c>
      <c r="D52" s="58">
        <v>702</v>
      </c>
      <c r="E52" s="58" t="s">
        <v>2464</v>
      </c>
      <c r="F52" s="58" t="s">
        <v>2875</v>
      </c>
      <c r="G52" s="58" t="s">
        <v>2464</v>
      </c>
      <c r="H52" s="58" t="s">
        <v>86</v>
      </c>
      <c r="I52" s="4">
        <v>282</v>
      </c>
      <c r="J52" s="4">
        <f>IFERROR(VLOOKUP(A52,'GS by School'!A:X,20,0),0)</f>
        <v>0</v>
      </c>
      <c r="K52" s="4">
        <f t="shared" si="0"/>
        <v>282</v>
      </c>
      <c r="L52" s="8">
        <f>IFERROR(I52/#REF!,0)</f>
        <v>0</v>
      </c>
    </row>
    <row r="53" spans="1:12" ht="25.5" customHeight="1" x14ac:dyDescent="0.3">
      <c r="A53" s="4" t="s">
        <v>485</v>
      </c>
      <c r="B53" s="4" t="s">
        <v>486</v>
      </c>
      <c r="C53" s="58" t="s">
        <v>15</v>
      </c>
      <c r="D53" s="58">
        <v>702</v>
      </c>
      <c r="E53" s="58" t="s">
        <v>2464</v>
      </c>
      <c r="F53" s="58" t="s">
        <v>2897</v>
      </c>
      <c r="G53" s="58" t="s">
        <v>2464</v>
      </c>
      <c r="H53" s="58" t="s">
        <v>86</v>
      </c>
      <c r="I53" s="4">
        <v>182</v>
      </c>
      <c r="J53" s="4">
        <f>IFERROR(VLOOKUP(A53,'GS by School'!A:X,20,0),0)</f>
        <v>0</v>
      </c>
      <c r="K53" s="4">
        <f t="shared" si="0"/>
        <v>182</v>
      </c>
      <c r="L53" s="8">
        <f>IFERROR(I53/#REF!,0)</f>
        <v>0</v>
      </c>
    </row>
    <row r="54" spans="1:12" ht="25.5" customHeight="1" x14ac:dyDescent="0.3">
      <c r="A54" s="4" t="s">
        <v>2898</v>
      </c>
      <c r="B54" s="4" t="s">
        <v>2899</v>
      </c>
      <c r="C54" s="58" t="s">
        <v>15</v>
      </c>
      <c r="D54" s="58">
        <v>702</v>
      </c>
      <c r="E54" s="58" t="s">
        <v>2900</v>
      </c>
      <c r="F54" s="58" t="s">
        <v>2901</v>
      </c>
      <c r="G54" s="58" t="s">
        <v>2464</v>
      </c>
      <c r="H54" s="58" t="s">
        <v>86</v>
      </c>
      <c r="I54" s="4">
        <v>57</v>
      </c>
      <c r="J54" s="4">
        <f>IFERROR(VLOOKUP(A54,'GS by School'!A:X,20,0),0)</f>
        <v>0</v>
      </c>
      <c r="K54" s="4">
        <f t="shared" si="0"/>
        <v>57</v>
      </c>
      <c r="L54" s="8">
        <f>IFERROR(I54/#REF!,0)</f>
        <v>0</v>
      </c>
    </row>
    <row r="55" spans="1:12" ht="25.5" customHeight="1" x14ac:dyDescent="0.3">
      <c r="A55" s="4" t="s">
        <v>425</v>
      </c>
      <c r="B55" s="4" t="s">
        <v>2902</v>
      </c>
      <c r="C55" s="58" t="s">
        <v>15</v>
      </c>
      <c r="D55" s="58">
        <v>702</v>
      </c>
      <c r="E55" s="58" t="s">
        <v>2464</v>
      </c>
      <c r="F55" s="58" t="s">
        <v>2903</v>
      </c>
      <c r="G55" s="58" t="s">
        <v>2464</v>
      </c>
      <c r="H55" s="58" t="s">
        <v>86</v>
      </c>
      <c r="I55" s="4">
        <v>246</v>
      </c>
      <c r="J55" s="4">
        <f>IFERROR(VLOOKUP(A55,'GS by School'!A:X,20,0),0)</f>
        <v>0</v>
      </c>
      <c r="K55" s="4">
        <f t="shared" si="0"/>
        <v>246</v>
      </c>
      <c r="L55" s="8">
        <f>IFERROR(I55/#REF!,0)</f>
        <v>0</v>
      </c>
    </row>
    <row r="56" spans="1:12" ht="31.5" customHeight="1" x14ac:dyDescent="0.3">
      <c r="A56" s="4" t="s">
        <v>1416</v>
      </c>
      <c r="B56" s="4" t="s">
        <v>1417</v>
      </c>
      <c r="C56" s="58" t="s">
        <v>15</v>
      </c>
      <c r="D56" s="58">
        <v>702</v>
      </c>
      <c r="E56" s="58" t="s">
        <v>2464</v>
      </c>
      <c r="F56" s="58" t="s">
        <v>2904</v>
      </c>
      <c r="G56" s="58" t="s">
        <v>2464</v>
      </c>
      <c r="H56" s="58" t="s">
        <v>86</v>
      </c>
      <c r="I56" s="4">
        <v>84</v>
      </c>
      <c r="J56" s="4">
        <f>IFERROR(VLOOKUP(A56,'GS by School'!A:X,20,0),0)</f>
        <v>0</v>
      </c>
      <c r="K56" s="4">
        <f t="shared" si="0"/>
        <v>84</v>
      </c>
      <c r="L56" s="8">
        <f>IFERROR(I56/#REF!,0)</f>
        <v>0</v>
      </c>
    </row>
    <row r="57" spans="1:12" ht="30" customHeight="1" x14ac:dyDescent="0.3">
      <c r="A57" s="4" t="s">
        <v>1418</v>
      </c>
      <c r="B57" s="4" t="s">
        <v>1419</v>
      </c>
      <c r="C57" s="58" t="s">
        <v>15</v>
      </c>
      <c r="D57" s="58">
        <v>753</v>
      </c>
      <c r="E57" s="58" t="s">
        <v>2905</v>
      </c>
      <c r="F57" s="58" t="s">
        <v>2906</v>
      </c>
      <c r="G57" s="58" t="s">
        <v>2464</v>
      </c>
      <c r="H57" s="58" t="s">
        <v>86</v>
      </c>
      <c r="I57" s="4">
        <v>81</v>
      </c>
      <c r="J57" s="4">
        <f>IFERROR(VLOOKUP(A57,'GS by School'!A:X,20,0),0)</f>
        <v>0</v>
      </c>
      <c r="K57" s="4">
        <f t="shared" si="0"/>
        <v>81</v>
      </c>
      <c r="L57" s="8">
        <f>IFERROR(I57/#REF!,0)</f>
        <v>0</v>
      </c>
    </row>
    <row r="58" spans="1:12" ht="25.5" customHeight="1" x14ac:dyDescent="0.3">
      <c r="A58" s="4" t="s">
        <v>2212</v>
      </c>
      <c r="B58" s="4" t="s">
        <v>2214</v>
      </c>
      <c r="C58" s="58" t="s">
        <v>15</v>
      </c>
      <c r="D58" s="58">
        <v>702</v>
      </c>
      <c r="E58" s="58" t="s">
        <v>2464</v>
      </c>
      <c r="F58" s="58">
        <v>79602</v>
      </c>
      <c r="G58" s="58" t="s">
        <v>2464</v>
      </c>
      <c r="H58" s="58" t="s">
        <v>86</v>
      </c>
      <c r="I58" s="4">
        <v>467</v>
      </c>
      <c r="J58" s="4">
        <f>IFERROR(VLOOKUP(A58,'GS by School'!A:X,20,0),0)</f>
        <v>0</v>
      </c>
      <c r="K58" s="4">
        <f t="shared" si="0"/>
        <v>467</v>
      </c>
      <c r="L58" s="8">
        <f>IFERROR(I58/#REF!,0)</f>
        <v>0</v>
      </c>
    </row>
    <row r="59" spans="1:12" ht="25.5" customHeight="1" x14ac:dyDescent="0.3">
      <c r="A59" s="4" t="s">
        <v>1224</v>
      </c>
      <c r="B59" s="4" t="s">
        <v>1226</v>
      </c>
      <c r="C59" s="58" t="s">
        <v>15</v>
      </c>
      <c r="D59" s="58">
        <v>702</v>
      </c>
      <c r="E59" s="58" t="s">
        <v>2464</v>
      </c>
      <c r="F59" s="58" t="s">
        <v>2907</v>
      </c>
      <c r="G59" s="58" t="s">
        <v>2464</v>
      </c>
      <c r="H59" s="58" t="s">
        <v>86</v>
      </c>
      <c r="I59" s="4">
        <v>221</v>
      </c>
      <c r="J59" s="4">
        <f>IFERROR(VLOOKUP(A59,'GS by School'!A:X,20,0),0)</f>
        <v>0</v>
      </c>
      <c r="K59" s="4">
        <f t="shared" si="0"/>
        <v>221</v>
      </c>
      <c r="L59" s="8">
        <f>IFERROR(I59/#REF!,0)</f>
        <v>0</v>
      </c>
    </row>
    <row r="60" spans="1:12" ht="46.95" customHeight="1" x14ac:dyDescent="0.3">
      <c r="E60" s="34"/>
    </row>
    <row r="61" spans="1:12" ht="46.95" customHeight="1" x14ac:dyDescent="0.3">
      <c r="D61" s="34"/>
    </row>
    <row r="62" spans="1:12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2CA3-95F1-47BE-8826-17B01F2700FB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71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</v>
      </c>
      <c r="C3" s="4">
        <f>VLOOKUP($Q$1,'2025 Girls'!A:G,6,0)</f>
        <v>0</v>
      </c>
      <c r="D3" s="4">
        <v>11</v>
      </c>
      <c r="E3" s="4">
        <f>D3-B3</f>
        <v>8</v>
      </c>
      <c r="F3" s="8">
        <f>B3/D3</f>
        <v>0.27272727272727271</v>
      </c>
      <c r="H3" s="4">
        <f>SUMIFS('2025 Girls'!E:E,'2025 Girls'!$A:$A,$Q$1)</f>
        <v>4</v>
      </c>
      <c r="I3" s="4">
        <f>VLOOKUP($Q$1,'2025 Girls'!A:G,7,0)</f>
        <v>0</v>
      </c>
      <c r="J3" s="4">
        <v>0</v>
      </c>
      <c r="K3" s="4">
        <f>J3-H3</f>
        <v>-4</v>
      </c>
      <c r="L3" s="8" t="e">
        <f>H3/J3</f>
        <v>#DIV/0!</v>
      </c>
      <c r="N3" s="21">
        <f>B3+H3</f>
        <v>7</v>
      </c>
      <c r="O3" s="21">
        <f>D3+J3</f>
        <v>11</v>
      </c>
      <c r="P3" s="21">
        <f>O3-N3</f>
        <v>4</v>
      </c>
      <c r="Q3" s="8">
        <f>N3/O3</f>
        <v>0.63636363636363635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2</v>
      </c>
      <c r="C7" s="21">
        <f>VLOOKUP($Q$1,'2025 Adults'!A:G,6,0)</f>
        <v>3</v>
      </c>
      <c r="D7" s="21">
        <v>2</v>
      </c>
      <c r="E7" s="4">
        <f>D7-B7</f>
        <v>0</v>
      </c>
      <c r="F7" s="8">
        <f>B7/D7</f>
        <v>1</v>
      </c>
      <c r="H7" s="4">
        <f>SUMIFS('2025 Adults'!E:E,'2025 Adults'!$A:$A,$Q$1)</f>
        <v>7</v>
      </c>
      <c r="I7" s="21">
        <f>VLOOKUP($Q$1,'2025 Adults'!A:G,7,0)</f>
        <v>10</v>
      </c>
      <c r="J7" s="21">
        <v>16</v>
      </c>
      <c r="K7" s="4">
        <f>J7-H7</f>
        <v>9</v>
      </c>
      <c r="L7" s="8">
        <f>H7/J7</f>
        <v>0.4375</v>
      </c>
      <c r="N7" s="21">
        <f>B7+H7</f>
        <v>9</v>
      </c>
      <c r="O7" s="21">
        <f>D7+J7</f>
        <v>18</v>
      </c>
      <c r="P7" s="21">
        <f>O7-N7</f>
        <v>9</v>
      </c>
      <c r="Q7" s="8">
        <f>N7/O7</f>
        <v>0.5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2</v>
      </c>
      <c r="D11" s="25">
        <f>C11-B11</f>
        <v>2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905</v>
      </c>
      <c r="B14" s="36" t="s">
        <v>906</v>
      </c>
      <c r="C14" s="58" t="s">
        <v>15</v>
      </c>
      <c r="D14" s="58">
        <v>733</v>
      </c>
      <c r="E14" s="58" t="s">
        <v>2908</v>
      </c>
      <c r="F14" s="58" t="s">
        <v>2909</v>
      </c>
      <c r="G14" s="58" t="s">
        <v>2464</v>
      </c>
      <c r="H14" s="58" t="s">
        <v>71</v>
      </c>
      <c r="I14" s="4">
        <v>148</v>
      </c>
      <c r="J14" s="4">
        <f>IFERROR(VLOOKUP(A14,'GS by School'!A:X,20,0),0)</f>
        <v>0</v>
      </c>
      <c r="K14" s="4">
        <f>I14-J14</f>
        <v>148</v>
      </c>
      <c r="L14" s="8">
        <f>IFERROR(I14/#REF!,0)</f>
        <v>0</v>
      </c>
    </row>
    <row r="15" spans="1:17" ht="25.5" customHeight="1" x14ac:dyDescent="0.3">
      <c r="A15" s="7" t="s">
        <v>1106</v>
      </c>
      <c r="B15" s="36" t="s">
        <v>1107</v>
      </c>
      <c r="C15" s="58" t="s">
        <v>15</v>
      </c>
      <c r="D15" s="58">
        <v>715</v>
      </c>
      <c r="E15" s="58" t="s">
        <v>2910</v>
      </c>
      <c r="F15" s="58" t="s">
        <v>2911</v>
      </c>
      <c r="G15" s="58" t="s">
        <v>2464</v>
      </c>
      <c r="H15" s="58" t="s">
        <v>71</v>
      </c>
      <c r="I15" s="4">
        <v>35</v>
      </c>
      <c r="J15" s="4">
        <f>IFERROR(VLOOKUP(A15,'GS by School'!A:X,20,0),0)</f>
        <v>0</v>
      </c>
      <c r="K15" s="4">
        <f t="shared" ref="K15:K27" si="0">I15-J15</f>
        <v>35</v>
      </c>
      <c r="L15" s="8">
        <f>IFERROR(I15/#REF!,0)</f>
        <v>0</v>
      </c>
    </row>
    <row r="16" spans="1:17" ht="30" customHeight="1" x14ac:dyDescent="0.3">
      <c r="A16" s="7" t="s">
        <v>1517</v>
      </c>
      <c r="B16" s="36" t="s">
        <v>1518</v>
      </c>
      <c r="C16" s="58" t="s">
        <v>15</v>
      </c>
      <c r="D16" s="58">
        <v>741</v>
      </c>
      <c r="E16" s="58" t="s">
        <v>2912</v>
      </c>
      <c r="F16" s="58" t="s">
        <v>2913</v>
      </c>
      <c r="G16" s="58" t="s">
        <v>2464</v>
      </c>
      <c r="H16" s="58" t="s">
        <v>71</v>
      </c>
      <c r="I16" s="4">
        <v>65</v>
      </c>
      <c r="J16" s="4">
        <f>IFERROR(VLOOKUP(A16,'GS by School'!A:X,20,0),0)</f>
        <v>0</v>
      </c>
      <c r="K16" s="4">
        <f t="shared" si="0"/>
        <v>65</v>
      </c>
      <c r="L16" s="8">
        <f>IFERROR(I16/#REF!,0)</f>
        <v>0</v>
      </c>
    </row>
    <row r="17" spans="1:12" ht="25.5" customHeight="1" x14ac:dyDescent="0.3">
      <c r="A17" s="7" t="s">
        <v>1920</v>
      </c>
      <c r="B17" s="36" t="s">
        <v>1921</v>
      </c>
      <c r="C17" s="58" t="s">
        <v>15</v>
      </c>
      <c r="D17" s="58">
        <v>733</v>
      </c>
      <c r="E17" s="58" t="s">
        <v>2914</v>
      </c>
      <c r="F17" s="58" t="s">
        <v>2915</v>
      </c>
      <c r="G17" s="58" t="s">
        <v>2464</v>
      </c>
      <c r="H17" s="58" t="s">
        <v>71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25.5" customHeight="1" x14ac:dyDescent="0.3">
      <c r="A18" s="7" t="s">
        <v>2916</v>
      </c>
      <c r="B18" s="36" t="s">
        <v>2917</v>
      </c>
      <c r="C18" s="58" t="s">
        <v>15</v>
      </c>
      <c r="D18" s="58">
        <v>741</v>
      </c>
      <c r="E18" s="58" t="s">
        <v>2918</v>
      </c>
      <c r="F18" s="58">
        <v>79236</v>
      </c>
      <c r="G18" s="58" t="s">
        <v>2464</v>
      </c>
      <c r="H18" s="58" t="s">
        <v>71</v>
      </c>
      <c r="I18" s="4">
        <v>60</v>
      </c>
      <c r="J18" s="4">
        <f>IFERROR(VLOOKUP(A18,'GS by School'!A:X,20,0),0)</f>
        <v>0</v>
      </c>
      <c r="K18" s="4">
        <f t="shared" si="0"/>
        <v>60</v>
      </c>
      <c r="L18" s="8">
        <f>IFERROR(I18/#REF!,0)</f>
        <v>0</v>
      </c>
    </row>
    <row r="19" spans="1:12" ht="25.5" customHeight="1" x14ac:dyDescent="0.3">
      <c r="A19" s="7" t="s">
        <v>1340</v>
      </c>
      <c r="B19" s="36" t="s">
        <v>1341</v>
      </c>
      <c r="C19" s="58" t="s">
        <v>15</v>
      </c>
      <c r="D19" s="58">
        <v>733</v>
      </c>
      <c r="E19" s="58" t="s">
        <v>2919</v>
      </c>
      <c r="F19" s="58" t="s">
        <v>2920</v>
      </c>
      <c r="G19" s="58" t="s">
        <v>2464</v>
      </c>
      <c r="H19" s="58" t="s">
        <v>71</v>
      </c>
      <c r="I19" s="4">
        <v>96</v>
      </c>
      <c r="J19" s="4">
        <f>IFERROR(VLOOKUP(A19,'GS by School'!A:X,20,0),0)</f>
        <v>0</v>
      </c>
      <c r="K19" s="4">
        <f t="shared" si="0"/>
        <v>96</v>
      </c>
      <c r="L19" s="8">
        <f>IFERROR(I19/#REF!,0)</f>
        <v>0</v>
      </c>
    </row>
    <row r="20" spans="1:12" ht="25.5" customHeight="1" x14ac:dyDescent="0.3">
      <c r="A20" s="7" t="s">
        <v>1496</v>
      </c>
      <c r="B20" s="36" t="s">
        <v>1497</v>
      </c>
      <c r="C20" s="58" t="s">
        <v>15</v>
      </c>
      <c r="D20" s="58">
        <v>715</v>
      </c>
      <c r="E20" s="58" t="s">
        <v>2921</v>
      </c>
      <c r="F20" s="58" t="s">
        <v>2922</v>
      </c>
      <c r="G20" s="58" t="s">
        <v>2464</v>
      </c>
      <c r="H20" s="58" t="s">
        <v>71</v>
      </c>
      <c r="I20" s="4">
        <v>123</v>
      </c>
      <c r="J20" s="4">
        <f>IFERROR(VLOOKUP(A20,'GS by School'!A:X,20,0),0)</f>
        <v>0</v>
      </c>
      <c r="K20" s="4">
        <f t="shared" si="0"/>
        <v>123</v>
      </c>
      <c r="L20" s="8">
        <f>IFERROR(I20/#REF!,0)</f>
        <v>0</v>
      </c>
    </row>
    <row r="21" spans="1:12" ht="25.5" customHeight="1" x14ac:dyDescent="0.3">
      <c r="A21" s="7" t="s">
        <v>1053</v>
      </c>
      <c r="B21" s="36" t="s">
        <v>1054</v>
      </c>
      <c r="C21" s="58" t="s">
        <v>15</v>
      </c>
      <c r="D21" s="58">
        <v>733</v>
      </c>
      <c r="E21" s="58" t="s">
        <v>2923</v>
      </c>
      <c r="F21" s="58" t="s">
        <v>2924</v>
      </c>
      <c r="G21" s="58" t="s">
        <v>2464</v>
      </c>
      <c r="H21" s="58" t="s">
        <v>71</v>
      </c>
      <c r="I21" s="4">
        <v>159</v>
      </c>
      <c r="J21" s="4">
        <f>IFERROR(VLOOKUP(A21,'GS by School'!A:X,20,0),0)</f>
        <v>0</v>
      </c>
      <c r="K21" s="4">
        <f t="shared" si="0"/>
        <v>159</v>
      </c>
      <c r="L21" s="8">
        <f>IFERROR(I21/#REF!,0)</f>
        <v>0</v>
      </c>
    </row>
    <row r="22" spans="1:12" ht="25.5" customHeight="1" x14ac:dyDescent="0.3">
      <c r="A22" s="7" t="s">
        <v>1618</v>
      </c>
      <c r="B22" s="36" t="s">
        <v>1619</v>
      </c>
      <c r="C22" s="58" t="s">
        <v>15</v>
      </c>
      <c r="D22" s="58">
        <v>715</v>
      </c>
      <c r="E22" s="58" t="s">
        <v>2925</v>
      </c>
      <c r="F22" s="58" t="s">
        <v>2926</v>
      </c>
      <c r="G22" s="58" t="s">
        <v>2464</v>
      </c>
      <c r="H22" s="58" t="s">
        <v>71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25.5" customHeight="1" x14ac:dyDescent="0.3">
      <c r="A23" s="39" t="s">
        <v>2927</v>
      </c>
      <c r="B23" s="60" t="s">
        <v>2928</v>
      </c>
      <c r="C23" s="57" t="s">
        <v>15</v>
      </c>
      <c r="D23" s="49">
        <v>715</v>
      </c>
      <c r="E23" s="49" t="s">
        <v>2925</v>
      </c>
      <c r="F23" s="49">
        <v>79529</v>
      </c>
      <c r="G23" s="49" t="s">
        <v>2464</v>
      </c>
      <c r="H23" s="49" t="s">
        <v>71</v>
      </c>
      <c r="I23" s="4">
        <v>106</v>
      </c>
      <c r="J23" s="4">
        <f>IFERROR(VLOOKUP(A23,'GS by School'!A:X,20,0),0)</f>
        <v>0</v>
      </c>
      <c r="K23" s="4">
        <f t="shared" si="0"/>
        <v>106</v>
      </c>
      <c r="L23" s="8">
        <f>IFERROR(I23/#REF!,0)</f>
        <v>0</v>
      </c>
    </row>
    <row r="24" spans="1:12" ht="25.5" customHeight="1" x14ac:dyDescent="0.3">
      <c r="A24" s="39" t="s">
        <v>2061</v>
      </c>
      <c r="B24" s="60" t="s">
        <v>2062</v>
      </c>
      <c r="C24" s="57" t="s">
        <v>15</v>
      </c>
      <c r="D24" s="49">
        <v>741</v>
      </c>
      <c r="E24" s="49" t="s">
        <v>2929</v>
      </c>
      <c r="F24" s="49" t="s">
        <v>2930</v>
      </c>
      <c r="G24" s="49" t="s">
        <v>2464</v>
      </c>
      <c r="H24" s="49" t="s">
        <v>71</v>
      </c>
      <c r="I24" s="4">
        <v>80</v>
      </c>
      <c r="J24" s="4">
        <f>IFERROR(VLOOKUP(A24,'GS by School'!A:X,20,0),0)</f>
        <v>0</v>
      </c>
      <c r="K24" s="4">
        <f t="shared" si="0"/>
        <v>80</v>
      </c>
      <c r="L24" s="8">
        <f>IFERROR(I24/#REF!,0)</f>
        <v>0</v>
      </c>
    </row>
    <row r="25" spans="1:12" ht="25.5" customHeight="1" x14ac:dyDescent="0.3">
      <c r="A25" s="4" t="s">
        <v>934</v>
      </c>
      <c r="B25" s="36" t="s">
        <v>935</v>
      </c>
      <c r="C25" s="58" t="s">
        <v>15</v>
      </c>
      <c r="D25" s="58">
        <v>733</v>
      </c>
      <c r="E25" s="58" t="s">
        <v>2931</v>
      </c>
      <c r="F25" s="58" t="s">
        <v>2932</v>
      </c>
      <c r="G25" s="58" t="s">
        <v>2464</v>
      </c>
      <c r="H25" s="58" t="s">
        <v>71</v>
      </c>
      <c r="I25" s="4">
        <v>128</v>
      </c>
      <c r="J25" s="4">
        <f>IFERROR(VLOOKUP(A25,'GS by School'!A:X,20,0),0)</f>
        <v>0</v>
      </c>
      <c r="K25" s="4">
        <f t="shared" si="0"/>
        <v>128</v>
      </c>
      <c r="L25" s="8">
        <f>IFERROR(I25/#REF!,0)</f>
        <v>0</v>
      </c>
    </row>
    <row r="26" spans="1:12" ht="28.5" customHeight="1" x14ac:dyDescent="0.3">
      <c r="A26" s="4" t="s">
        <v>1992</v>
      </c>
      <c r="B26" s="36" t="s">
        <v>1993</v>
      </c>
      <c r="C26" s="58" t="s">
        <v>15</v>
      </c>
      <c r="D26" s="58">
        <v>715</v>
      </c>
      <c r="E26" s="58" t="s">
        <v>2921</v>
      </c>
      <c r="F26" s="58" t="s">
        <v>2933</v>
      </c>
      <c r="G26" s="58" t="s">
        <v>2464</v>
      </c>
      <c r="H26" s="58" t="s">
        <v>71</v>
      </c>
      <c r="I26" s="4">
        <v>38</v>
      </c>
      <c r="J26" s="4">
        <f>IFERROR(VLOOKUP(A26,'GS by School'!A:X,20,0),0)</f>
        <v>0</v>
      </c>
      <c r="K26" s="4">
        <f t="shared" si="0"/>
        <v>38</v>
      </c>
      <c r="L26" s="8">
        <f>IFERROR(I26/#REF!,0)</f>
        <v>0</v>
      </c>
    </row>
    <row r="27" spans="1:12" ht="25.5" customHeight="1" x14ac:dyDescent="0.3">
      <c r="A27" s="4" t="s">
        <v>582</v>
      </c>
      <c r="B27" s="36" t="s">
        <v>583</v>
      </c>
      <c r="C27" s="58" t="s">
        <v>15</v>
      </c>
      <c r="D27" s="58">
        <v>715</v>
      </c>
      <c r="E27" s="58" t="s">
        <v>2934</v>
      </c>
      <c r="F27" s="58" t="s">
        <v>2935</v>
      </c>
      <c r="G27" s="58" t="s">
        <v>2464</v>
      </c>
      <c r="H27" s="58" t="s">
        <v>71</v>
      </c>
      <c r="I27" s="4">
        <v>59</v>
      </c>
      <c r="J27" s="4">
        <f>IFERROR(VLOOKUP(A27,'GS by School'!A:X,20,0),0)</f>
        <v>0</v>
      </c>
      <c r="K27" s="4">
        <f t="shared" si="0"/>
        <v>59</v>
      </c>
      <c r="L27" s="8">
        <f>IFERROR(I27/#REF!,0)</f>
        <v>0</v>
      </c>
    </row>
    <row r="28" spans="1:12" ht="25.5" customHeight="1" x14ac:dyDescent="0.3">
      <c r="E28" s="34"/>
    </row>
    <row r="29" spans="1:12" ht="25.5" customHeight="1" x14ac:dyDescent="0.3">
      <c r="E29" s="34"/>
    </row>
    <row r="30" spans="1:12" ht="25.5" customHeight="1" x14ac:dyDescent="0.3">
      <c r="E30" s="34"/>
    </row>
    <row r="31" spans="1:12" ht="25.5" customHeight="1" x14ac:dyDescent="0.3">
      <c r="E31" s="34"/>
    </row>
    <row r="32" spans="1:12" ht="25.5" customHeight="1" x14ac:dyDescent="0.3">
      <c r="E32" s="34"/>
    </row>
    <row r="33" spans="4:5" ht="25.5" customHeight="1" x14ac:dyDescent="0.3">
      <c r="E33" s="34"/>
    </row>
    <row r="34" spans="4:5" ht="25.5" customHeight="1" x14ac:dyDescent="0.3">
      <c r="E34" s="34"/>
    </row>
    <row r="35" spans="4:5" ht="25.5" customHeight="1" x14ac:dyDescent="0.3">
      <c r="D35" s="34"/>
    </row>
    <row r="36" spans="4:5" ht="25.5" customHeight="1" x14ac:dyDescent="0.3">
      <c r="D36" s="34"/>
    </row>
    <row r="37" spans="4:5" ht="25.5" customHeight="1" x14ac:dyDescent="0.3">
      <c r="D37" s="34"/>
    </row>
    <row r="38" spans="4:5" ht="25.5" customHeight="1" x14ac:dyDescent="0.3">
      <c r="D38" s="34"/>
    </row>
    <row r="39" spans="4:5" ht="25.5" customHeight="1" x14ac:dyDescent="0.3">
      <c r="D39" s="34"/>
    </row>
    <row r="40" spans="4:5" ht="25.5" customHeight="1" x14ac:dyDescent="0.3">
      <c r="D40" s="34"/>
    </row>
    <row r="41" spans="4:5" ht="25.5" customHeight="1" x14ac:dyDescent="0.3">
      <c r="D41" s="34"/>
    </row>
    <row r="42" spans="4:5" ht="25.5" customHeight="1" x14ac:dyDescent="0.3">
      <c r="D42" s="34"/>
    </row>
    <row r="43" spans="4:5" ht="25.5" customHeight="1" x14ac:dyDescent="0.3">
      <c r="D43" s="34"/>
    </row>
    <row r="44" spans="4:5" ht="25.5" customHeight="1" x14ac:dyDescent="0.3">
      <c r="D44" s="34"/>
    </row>
    <row r="45" spans="4:5" ht="25.5" customHeight="1" x14ac:dyDescent="0.3">
      <c r="D45" s="34"/>
    </row>
    <row r="46" spans="4:5" ht="25.5" customHeight="1" x14ac:dyDescent="0.3">
      <c r="D46" s="34"/>
    </row>
    <row r="47" spans="4:5" ht="25.5" customHeight="1" x14ac:dyDescent="0.3">
      <c r="D47" s="34"/>
    </row>
    <row r="48" spans="4:5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2D84-1278-4FC4-BFCC-8DED41C58E74}">
  <dimension ref="A1:R61"/>
  <sheetViews>
    <sheetView topLeftCell="B1" workbookViewId="0">
      <selection activeCell="F2" sqref="F2:F3"/>
    </sheetView>
  </sheetViews>
  <sheetFormatPr defaultColWidth="9.109375" defaultRowHeight="46.95" customHeight="1" x14ac:dyDescent="0.3"/>
  <cols>
    <col min="1" max="1" width="5.33203125" style="7" hidden="1" customWidth="1"/>
    <col min="2" max="2" width="15.5546875" style="7" customWidth="1"/>
    <col min="3" max="3" width="8.109375" style="7" customWidth="1"/>
    <col min="4" max="4" width="8.88671875" style="7" customWidth="1"/>
    <col min="5" max="5" width="8.109375" style="7" customWidth="1"/>
    <col min="6" max="6" width="7.5546875" style="7" customWidth="1"/>
    <col min="7" max="7" width="8.6640625" style="7" customWidth="1"/>
    <col min="8" max="8" width="8.44140625" style="7" customWidth="1"/>
    <col min="9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8" ht="23.4" customHeight="1" x14ac:dyDescent="0.35">
      <c r="B1" s="94" t="s">
        <v>58</v>
      </c>
      <c r="C1" s="93"/>
      <c r="D1" s="93"/>
      <c r="E1" s="93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98"/>
      <c r="R1" s="7" t="s">
        <v>94</v>
      </c>
    </row>
    <row r="2" spans="1:18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8" ht="19.2" customHeight="1" x14ac:dyDescent="0.3">
      <c r="B3" s="4">
        <f>SUMIFS('2025 Girls'!D:D,'2025 Girls'!$A:$A,$R$1)</f>
        <v>15</v>
      </c>
      <c r="C3" s="4">
        <f>VLOOKUP($R$1,'2025 Girls'!A:G,6,0)</f>
        <v>24</v>
      </c>
      <c r="D3" s="4">
        <v>292</v>
      </c>
      <c r="E3" s="4">
        <f>D3-B3</f>
        <v>277</v>
      </c>
      <c r="F3" s="84">
        <f>B3/D3</f>
        <v>5.1369863013698627E-2</v>
      </c>
      <c r="H3" s="4">
        <f>SUMIFS('2025 Girls'!E:E,'2025 Girls'!$A:$A,$R$1)</f>
        <v>218</v>
      </c>
      <c r="I3" s="4">
        <f>VLOOKUP($R$1,'2025 Girls'!A:G,7,0)</f>
        <v>223</v>
      </c>
      <c r="J3" s="4">
        <v>236</v>
      </c>
      <c r="K3" s="4">
        <f>J3-H3</f>
        <v>18</v>
      </c>
      <c r="L3" s="84">
        <f>H3/J3</f>
        <v>0.92372881355932202</v>
      </c>
      <c r="N3" s="21">
        <f>B3+H3</f>
        <v>233</v>
      </c>
      <c r="O3" s="21">
        <f>D3+J3</f>
        <v>528</v>
      </c>
      <c r="P3" s="21">
        <f>O3-N3</f>
        <v>295</v>
      </c>
      <c r="Q3" s="84">
        <f>N3/O3</f>
        <v>0.44128787878787878</v>
      </c>
    </row>
    <row r="4" spans="1:18" ht="9.6" customHeight="1" x14ac:dyDescent="0.3"/>
    <row r="5" spans="1:18" ht="46.95" customHeight="1" x14ac:dyDescent="0.35">
      <c r="B5" s="94" t="s">
        <v>60</v>
      </c>
      <c r="C5" s="93"/>
      <c r="D5" s="93"/>
      <c r="E5" s="93"/>
      <c r="H5" s="99" t="s">
        <v>56</v>
      </c>
      <c r="I5" s="100"/>
      <c r="J5" s="100"/>
      <c r="K5" s="100"/>
      <c r="L5" s="100"/>
      <c r="N5" s="98" t="s">
        <v>2443</v>
      </c>
      <c r="O5" s="98"/>
      <c r="P5" s="98"/>
      <c r="Q5" s="98"/>
    </row>
    <row r="6" spans="1:18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6" t="s">
        <v>3548</v>
      </c>
      <c r="H6" s="15" t="str">
        <f>B2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6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8" ht="24.6" customHeight="1" x14ac:dyDescent="0.3">
      <c r="B7" s="4">
        <f>SUMIFS('2025 Adults'!D:D,'2025 Adults'!$A:$A,$R$1)</f>
        <v>9</v>
      </c>
      <c r="C7" s="21">
        <f>VLOOKUP($R$1,'2025 Adults'!A:G,6,0)</f>
        <v>21</v>
      </c>
      <c r="D7" s="21">
        <v>107</v>
      </c>
      <c r="E7" s="21">
        <f>D7-B7</f>
        <v>98</v>
      </c>
      <c r="F7" s="84">
        <f>B7/D7</f>
        <v>8.4112149532710276E-2</v>
      </c>
      <c r="H7" s="21">
        <f>SUMIFS('2025 Adults'!E:E,'2025 Adults'!$A:$A,$R$1)</f>
        <v>145</v>
      </c>
      <c r="I7" s="21">
        <f>VLOOKUP($R$1,'2025 Adults'!A:G,7,0)</f>
        <v>233</v>
      </c>
      <c r="J7" s="21">
        <v>332</v>
      </c>
      <c r="K7" s="21">
        <f>J7-H7</f>
        <v>187</v>
      </c>
      <c r="L7" s="84">
        <f>H7/J7</f>
        <v>0.43674698795180722</v>
      </c>
      <c r="N7" s="21">
        <f>B7+H7</f>
        <v>154</v>
      </c>
      <c r="O7" s="21">
        <f>D7+J7</f>
        <v>439</v>
      </c>
      <c r="P7" s="21">
        <f>O7-N7</f>
        <v>285</v>
      </c>
      <c r="Q7" s="84">
        <f>N7/O7</f>
        <v>0.35079726651480636</v>
      </c>
    </row>
    <row r="8" spans="1:18" ht="13.2" customHeight="1" x14ac:dyDescent="0.3"/>
    <row r="9" spans="1:18" ht="46.95" customHeight="1" x14ac:dyDescent="0.35">
      <c r="B9" s="94" t="s">
        <v>62</v>
      </c>
      <c r="C9" s="93"/>
      <c r="D9" s="93"/>
      <c r="E9" s="93"/>
      <c r="F9" s="93"/>
    </row>
    <row r="10" spans="1:18" ht="46.95" customHeight="1" x14ac:dyDescent="0.3">
      <c r="B10" s="9" t="s">
        <v>55</v>
      </c>
      <c r="C10" s="3" t="s">
        <v>63</v>
      </c>
      <c r="D10" s="10" t="s">
        <v>61</v>
      </c>
      <c r="E10" s="86" t="s">
        <v>3548</v>
      </c>
    </row>
    <row r="11" spans="1:18" ht="18" customHeight="1" x14ac:dyDescent="0.3">
      <c r="B11" s="4">
        <f>COUNTIF('2025 New Troops'!A:A,R1)</f>
        <v>0</v>
      </c>
      <c r="C11" s="5">
        <v>13</v>
      </c>
      <c r="D11" s="4">
        <f>C11-B11</f>
        <v>13</v>
      </c>
      <c r="E11" s="84">
        <f>B11/C11</f>
        <v>0</v>
      </c>
    </row>
    <row r="12" spans="1:18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8" ht="31.5" customHeight="1" x14ac:dyDescent="0.3">
      <c r="A13" s="4" t="s">
        <v>195</v>
      </c>
      <c r="B13" s="41" t="s">
        <v>2</v>
      </c>
      <c r="C13" s="41" t="s">
        <v>3</v>
      </c>
      <c r="D13" s="42" t="s">
        <v>4</v>
      </c>
      <c r="E13" s="43" t="s">
        <v>5</v>
      </c>
      <c r="F13" s="43" t="s">
        <v>6</v>
      </c>
      <c r="G13" s="44" t="s">
        <v>7</v>
      </c>
      <c r="H13" s="44" t="s">
        <v>2483</v>
      </c>
      <c r="I13" s="44" t="s">
        <v>8</v>
      </c>
      <c r="J13" s="75" t="str">
        <f>Summary!Y1</f>
        <v>2025 Members as of 9/19/2024</v>
      </c>
      <c r="K13" s="45" t="s">
        <v>9</v>
      </c>
      <c r="L13" s="46" t="s">
        <v>10</v>
      </c>
    </row>
    <row r="14" spans="1:18" ht="31.5" customHeight="1" x14ac:dyDescent="0.3">
      <c r="A14" s="22" t="s">
        <v>1388</v>
      </c>
      <c r="B14" s="47" t="s">
        <v>1389</v>
      </c>
      <c r="C14" s="50" t="s">
        <v>15</v>
      </c>
      <c r="D14" s="72">
        <v>204</v>
      </c>
      <c r="E14" s="72" t="s">
        <v>2509</v>
      </c>
      <c r="F14" s="72" t="s">
        <v>2510</v>
      </c>
      <c r="G14" s="72" t="s">
        <v>2487</v>
      </c>
      <c r="H14" s="72" t="s">
        <v>94</v>
      </c>
      <c r="I14" s="4">
        <v>260</v>
      </c>
      <c r="J14" s="4">
        <f>IFERROR(VLOOKUP(A14,'GS by School'!A:X,20,0),0)</f>
        <v>0</v>
      </c>
      <c r="K14" s="4">
        <f>I14-J14</f>
        <v>260</v>
      </c>
      <c r="L14" s="8">
        <f>IFERROR(I14/#REF!,0)</f>
        <v>0</v>
      </c>
    </row>
    <row r="15" spans="1:18" ht="31.5" customHeight="1" x14ac:dyDescent="0.3">
      <c r="A15" s="22" t="s">
        <v>876</v>
      </c>
      <c r="B15" s="47" t="s">
        <v>877</v>
      </c>
      <c r="C15" s="50" t="s">
        <v>15</v>
      </c>
      <c r="D15" s="72">
        <v>204</v>
      </c>
      <c r="E15" s="72" t="s">
        <v>2501</v>
      </c>
      <c r="F15" s="72" t="s">
        <v>2511</v>
      </c>
      <c r="G15" s="72" t="s">
        <v>2487</v>
      </c>
      <c r="H15" s="72" t="s">
        <v>94</v>
      </c>
      <c r="I15" s="4">
        <v>192</v>
      </c>
      <c r="J15" s="4">
        <f>IFERROR(VLOOKUP(A15,'GS by School'!A:X,20,0),0)</f>
        <v>0</v>
      </c>
      <c r="K15" s="4">
        <f t="shared" ref="K15:K24" si="0">I15-J15</f>
        <v>192</v>
      </c>
      <c r="L15" s="8">
        <f>IFERROR(I15/#REF!,0)</f>
        <v>0</v>
      </c>
    </row>
    <row r="16" spans="1:18" ht="31.5" customHeight="1" x14ac:dyDescent="0.3">
      <c r="A16" s="22" t="s">
        <v>1744</v>
      </c>
      <c r="B16" s="47" t="s">
        <v>1745</v>
      </c>
      <c r="C16" s="50" t="s">
        <v>15</v>
      </c>
      <c r="D16" s="72">
        <v>204</v>
      </c>
      <c r="E16" s="72" t="s">
        <v>2512</v>
      </c>
      <c r="F16" s="72" t="s">
        <v>2513</v>
      </c>
      <c r="G16" s="72" t="s">
        <v>2487</v>
      </c>
      <c r="H16" s="72" t="s">
        <v>94</v>
      </c>
      <c r="I16" s="4">
        <v>277</v>
      </c>
      <c r="J16" s="4">
        <f>IFERROR(VLOOKUP(A16,'GS by School'!A:X,20,0),0)</f>
        <v>0</v>
      </c>
      <c r="K16" s="4">
        <f t="shared" si="0"/>
        <v>277</v>
      </c>
      <c r="L16" s="8">
        <f>IFERROR(I16/#REF!,0)</f>
        <v>0</v>
      </c>
    </row>
    <row r="17" spans="1:12" ht="31.5" customHeight="1" x14ac:dyDescent="0.3">
      <c r="A17" s="22" t="s">
        <v>1952</v>
      </c>
      <c r="B17" s="47" t="s">
        <v>1953</v>
      </c>
      <c r="C17" s="50" t="s">
        <v>15</v>
      </c>
      <c r="D17" s="72">
        <v>204</v>
      </c>
      <c r="E17" s="72" t="s">
        <v>2501</v>
      </c>
      <c r="F17" s="72" t="s">
        <v>2502</v>
      </c>
      <c r="G17" s="72" t="s">
        <v>2487</v>
      </c>
      <c r="H17" s="72" t="s">
        <v>94</v>
      </c>
      <c r="I17" s="4">
        <v>230</v>
      </c>
      <c r="J17" s="4">
        <f>IFERROR(VLOOKUP(A17,'GS by School'!A:X,20,0),0)</f>
        <v>0</v>
      </c>
      <c r="K17" s="4">
        <f t="shared" si="0"/>
        <v>230</v>
      </c>
      <c r="L17" s="8">
        <f>IFERROR(I17/#REF!,0)</f>
        <v>0</v>
      </c>
    </row>
    <row r="18" spans="1:12" ht="31.5" customHeight="1" x14ac:dyDescent="0.3">
      <c r="A18" s="22" t="s">
        <v>325</v>
      </c>
      <c r="B18" s="47" t="s">
        <v>326</v>
      </c>
      <c r="C18" s="50" t="s">
        <v>15</v>
      </c>
      <c r="D18" s="72">
        <v>204</v>
      </c>
      <c r="E18" s="72" t="s">
        <v>2512</v>
      </c>
      <c r="F18" s="72" t="s">
        <v>2514</v>
      </c>
      <c r="G18" s="72" t="s">
        <v>2487</v>
      </c>
      <c r="H18" s="72" t="s">
        <v>94</v>
      </c>
      <c r="I18" s="4">
        <v>158</v>
      </c>
      <c r="J18" s="4">
        <f>IFERROR(VLOOKUP(A18,'GS by School'!A:X,20,0),0)</f>
        <v>0</v>
      </c>
      <c r="K18" s="4">
        <f t="shared" si="0"/>
        <v>158</v>
      </c>
      <c r="L18" s="8">
        <f>IFERROR(I18/#REF!,0)</f>
        <v>0</v>
      </c>
    </row>
    <row r="19" spans="1:12" ht="31.5" customHeight="1" x14ac:dyDescent="0.3">
      <c r="A19" s="22" t="s">
        <v>1034</v>
      </c>
      <c r="B19" s="47" t="s">
        <v>1035</v>
      </c>
      <c r="C19" s="50" t="s">
        <v>15</v>
      </c>
      <c r="D19" s="72">
        <v>204</v>
      </c>
      <c r="E19" s="72" t="s">
        <v>2501</v>
      </c>
      <c r="F19" s="72" t="s">
        <v>2515</v>
      </c>
      <c r="G19" s="72" t="s">
        <v>2487</v>
      </c>
      <c r="H19" s="72" t="s">
        <v>94</v>
      </c>
      <c r="I19" s="4">
        <v>214</v>
      </c>
      <c r="J19" s="4">
        <f>IFERROR(VLOOKUP(A19,'GS by School'!A:X,20,0),0)</f>
        <v>0</v>
      </c>
      <c r="K19" s="4">
        <f t="shared" si="0"/>
        <v>214</v>
      </c>
      <c r="L19" s="8">
        <f>IFERROR(I19/#REF!,0)</f>
        <v>0</v>
      </c>
    </row>
    <row r="20" spans="1:12" ht="31.5" customHeight="1" x14ac:dyDescent="0.3">
      <c r="A20" s="22" t="s">
        <v>950</v>
      </c>
      <c r="B20" s="47" t="s">
        <v>952</v>
      </c>
      <c r="C20" s="50" t="s">
        <v>15</v>
      </c>
      <c r="D20" s="72">
        <v>204</v>
      </c>
      <c r="E20" s="72" t="s">
        <v>2512</v>
      </c>
      <c r="F20" s="72" t="s">
        <v>2516</v>
      </c>
      <c r="G20" s="72" t="s">
        <v>2487</v>
      </c>
      <c r="H20" s="72" t="s">
        <v>94</v>
      </c>
      <c r="I20" s="4">
        <v>229</v>
      </c>
      <c r="J20" s="4">
        <f>IFERROR(VLOOKUP(A20,'GS by School'!A:X,20,0),0)</f>
        <v>0</v>
      </c>
      <c r="K20" s="4">
        <f t="shared" si="0"/>
        <v>229</v>
      </c>
      <c r="L20" s="8">
        <f>IFERROR(I20/#REF!,0)</f>
        <v>0</v>
      </c>
    </row>
    <row r="21" spans="1:12" ht="31.5" customHeight="1" x14ac:dyDescent="0.3">
      <c r="A21" s="22" t="s">
        <v>1305</v>
      </c>
      <c r="B21" s="47" t="s">
        <v>1302</v>
      </c>
      <c r="C21" s="50" t="s">
        <v>15</v>
      </c>
      <c r="D21" s="72">
        <v>204</v>
      </c>
      <c r="E21" s="72" t="s">
        <v>2512</v>
      </c>
      <c r="F21" s="72" t="s">
        <v>2517</v>
      </c>
      <c r="G21" s="72" t="s">
        <v>2487</v>
      </c>
      <c r="H21" s="72" t="s">
        <v>94</v>
      </c>
      <c r="I21" s="4">
        <v>237</v>
      </c>
      <c r="J21" s="4">
        <f>IFERROR(VLOOKUP(A21,'GS by School'!A:X,20,0),0)</f>
        <v>0</v>
      </c>
      <c r="K21" s="4">
        <f t="shared" si="0"/>
        <v>237</v>
      </c>
      <c r="L21" s="8">
        <f>IFERROR(I21/#REF!,0)</f>
        <v>0</v>
      </c>
    </row>
    <row r="22" spans="1:12" ht="31.5" customHeight="1" x14ac:dyDescent="0.3">
      <c r="A22" s="22" t="s">
        <v>2126</v>
      </c>
      <c r="B22" s="47" t="s">
        <v>2127</v>
      </c>
      <c r="C22" s="50" t="s">
        <v>15</v>
      </c>
      <c r="D22" s="72">
        <v>204</v>
      </c>
      <c r="E22" s="72" t="s">
        <v>2512</v>
      </c>
      <c r="F22" s="72" t="s">
        <v>2518</v>
      </c>
      <c r="G22" s="72" t="s">
        <v>2487</v>
      </c>
      <c r="H22" s="72" t="s">
        <v>94</v>
      </c>
      <c r="I22" s="4">
        <v>212</v>
      </c>
      <c r="J22" s="4">
        <f>IFERROR(VLOOKUP(A22,'GS by School'!A:X,20,0),0)</f>
        <v>0</v>
      </c>
      <c r="K22" s="4">
        <f t="shared" si="0"/>
        <v>212</v>
      </c>
      <c r="L22" s="8">
        <f>IFERROR(I22/#REF!,0)</f>
        <v>0</v>
      </c>
    </row>
    <row r="23" spans="1:12" ht="31.5" customHeight="1" x14ac:dyDescent="0.3">
      <c r="A23" s="22" t="s">
        <v>2364</v>
      </c>
      <c r="B23" s="47" t="s">
        <v>2363</v>
      </c>
      <c r="C23" s="50" t="s">
        <v>15</v>
      </c>
      <c r="D23" s="72">
        <v>204</v>
      </c>
      <c r="E23" s="72" t="s">
        <v>2501</v>
      </c>
      <c r="F23" s="72" t="s">
        <v>2519</v>
      </c>
      <c r="G23" s="72" t="s">
        <v>2487</v>
      </c>
      <c r="H23" s="72" t="s">
        <v>94</v>
      </c>
      <c r="I23" s="4">
        <v>260</v>
      </c>
      <c r="J23" s="4">
        <f>IFERROR(VLOOKUP(A23,'GS by School'!A:X,20,0),0)</f>
        <v>0</v>
      </c>
      <c r="K23" s="4">
        <f t="shared" si="0"/>
        <v>260</v>
      </c>
      <c r="L23" s="8">
        <f>IFERROR(I23/#REF!,0)</f>
        <v>0</v>
      </c>
    </row>
    <row r="24" spans="1:12" ht="31.5" customHeight="1" x14ac:dyDescent="0.3">
      <c r="A24" s="22" t="s">
        <v>292</v>
      </c>
      <c r="B24" s="47" t="s">
        <v>293</v>
      </c>
      <c r="C24" s="50" t="s">
        <v>15</v>
      </c>
      <c r="D24" s="72">
        <v>204</v>
      </c>
      <c r="E24" s="72" t="s">
        <v>2512</v>
      </c>
      <c r="F24" s="72" t="s">
        <v>2520</v>
      </c>
      <c r="G24" s="72" t="s">
        <v>2487</v>
      </c>
      <c r="H24" s="72" t="s">
        <v>94</v>
      </c>
      <c r="I24" s="4">
        <v>256</v>
      </c>
      <c r="J24" s="4">
        <f>IFERROR(VLOOKUP(A24,'GS by School'!A:X,20,0),0)</f>
        <v>0</v>
      </c>
      <c r="K24" s="4">
        <f t="shared" si="0"/>
        <v>256</v>
      </c>
      <c r="L24" s="8">
        <f>IFERROR(I24/#REF!,0)</f>
        <v>0</v>
      </c>
    </row>
    <row r="25" spans="1:12" ht="31.5" customHeight="1" x14ac:dyDescent="0.3">
      <c r="D25" s="34"/>
    </row>
    <row r="26" spans="1:12" ht="31.5" customHeight="1" x14ac:dyDescent="0.3">
      <c r="D26" s="34"/>
    </row>
    <row r="27" spans="1:12" ht="31.5" customHeight="1" x14ac:dyDescent="0.3">
      <c r="D27" s="34"/>
    </row>
    <row r="28" spans="1:12" ht="31.5" customHeight="1" x14ac:dyDescent="0.3">
      <c r="D28" s="34"/>
    </row>
    <row r="29" spans="1:12" ht="31.5" customHeight="1" x14ac:dyDescent="0.3">
      <c r="D29" s="34"/>
    </row>
    <row r="30" spans="1:12" ht="31.5" customHeight="1" x14ac:dyDescent="0.3">
      <c r="D30" s="34"/>
    </row>
    <row r="31" spans="1:12" ht="31.5" customHeight="1" x14ac:dyDescent="0.3">
      <c r="D31" s="34"/>
    </row>
    <row r="32" spans="1:12" ht="31.5" customHeight="1" x14ac:dyDescent="0.3">
      <c r="D32" s="34"/>
    </row>
    <row r="33" spans="4:4" ht="31.5" customHeight="1" x14ac:dyDescent="0.3">
      <c r="D33" s="34"/>
    </row>
    <row r="34" spans="4:4" ht="31.5" customHeight="1" x14ac:dyDescent="0.3">
      <c r="D34" s="34"/>
    </row>
    <row r="35" spans="4:4" ht="31.5" customHeight="1" x14ac:dyDescent="0.3">
      <c r="D35" s="34"/>
    </row>
    <row r="36" spans="4:4" ht="31.5" customHeight="1" x14ac:dyDescent="0.3">
      <c r="D36" s="34"/>
    </row>
    <row r="37" spans="4:4" ht="31.5" customHeight="1" x14ac:dyDescent="0.3">
      <c r="D37" s="34"/>
    </row>
    <row r="38" spans="4:4" ht="31.5" customHeight="1" x14ac:dyDescent="0.3">
      <c r="D38" s="34"/>
    </row>
    <row r="39" spans="4:4" ht="31.5" customHeight="1" x14ac:dyDescent="0.3">
      <c r="D39" s="34"/>
    </row>
    <row r="40" spans="4:4" ht="31.5" customHeight="1" x14ac:dyDescent="0.3">
      <c r="D40" s="34"/>
    </row>
    <row r="41" spans="4:4" ht="31.5" customHeight="1" x14ac:dyDescent="0.3">
      <c r="D41" s="34"/>
    </row>
    <row r="42" spans="4:4" ht="31.5" customHeight="1" x14ac:dyDescent="0.3">
      <c r="D42" s="34"/>
    </row>
    <row r="43" spans="4:4" ht="31.5" customHeight="1" x14ac:dyDescent="0.3">
      <c r="D43" s="34"/>
    </row>
    <row r="44" spans="4:4" ht="31.5" customHeight="1" x14ac:dyDescent="0.3">
      <c r="D44" s="34"/>
    </row>
    <row r="45" spans="4:4" ht="31.5" customHeight="1" x14ac:dyDescent="0.3">
      <c r="D45" s="34"/>
    </row>
    <row r="46" spans="4:4" ht="31.5" customHeight="1" x14ac:dyDescent="0.3">
      <c r="D46" s="34"/>
    </row>
    <row r="47" spans="4:4" ht="31.5" customHeight="1" x14ac:dyDescent="0.3">
      <c r="D47" s="34"/>
    </row>
    <row r="48" spans="4:4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</sheetData>
  <mergeCells count="8">
    <mergeCell ref="B12:H12"/>
    <mergeCell ref="B1:E1"/>
    <mergeCell ref="B5:E5"/>
    <mergeCell ref="B9:F9"/>
    <mergeCell ref="N1:Q1"/>
    <mergeCell ref="N5:Q5"/>
    <mergeCell ref="H5:L5"/>
    <mergeCell ref="H1:L1"/>
  </mergeCells>
  <phoneticPr fontId="14" type="noConversion"/>
  <conditionalFormatting sqref="L13">
    <cfRule type="cellIs" dxfId="4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0FC1-9422-4ABA-9CE0-D314FC5FDB38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137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0</v>
      </c>
      <c r="C3" s="4">
        <f>VLOOKUP($Q$1,'2025 Girls'!A:G,6,0)</f>
        <v>0</v>
      </c>
      <c r="D3" s="4">
        <v>38</v>
      </c>
      <c r="E3" s="4">
        <f>D3-B3</f>
        <v>38</v>
      </c>
      <c r="F3" s="8">
        <f>B3/D3</f>
        <v>0</v>
      </c>
      <c r="H3" s="4">
        <f>SUMIFS('2025 Girls'!E:E,'2025 Girls'!$A:$A,$Q$1)</f>
        <v>18</v>
      </c>
      <c r="I3" s="4">
        <f>VLOOKUP($Q$1,'2025 Girls'!A:G,7,0)</f>
        <v>0</v>
      </c>
      <c r="J3" s="4">
        <v>24</v>
      </c>
      <c r="K3" s="4">
        <f>J3-H3</f>
        <v>6</v>
      </c>
      <c r="L3" s="8">
        <f>H3/J3</f>
        <v>0.75</v>
      </c>
      <c r="N3" s="21">
        <f>B3+H3</f>
        <v>18</v>
      </c>
      <c r="O3" s="21">
        <f>D3+J3</f>
        <v>62</v>
      </c>
      <c r="P3" s="21">
        <f>O3-N3</f>
        <v>44</v>
      </c>
      <c r="Q3" s="8">
        <f>N3/O3</f>
        <v>0.29032258064516131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0</v>
      </c>
      <c r="C7" s="21">
        <f>VLOOKUP($Q$1,'2025 Adults'!A:G,6,0)</f>
        <v>0</v>
      </c>
      <c r="D7" s="21">
        <v>2</v>
      </c>
      <c r="E7" s="4">
        <f>D7-B7</f>
        <v>2</v>
      </c>
      <c r="F7" s="8">
        <f>B7/D7</f>
        <v>0</v>
      </c>
      <c r="H7" s="4">
        <f>SUMIFS('2025 Adults'!E:E,'2025 Adults'!$A:$A,$Q$1)</f>
        <v>13</v>
      </c>
      <c r="I7" s="21">
        <f>VLOOKUP($Q$1,'2025 Adults'!A:G,7,0)</f>
        <v>0</v>
      </c>
      <c r="J7" s="21">
        <v>26</v>
      </c>
      <c r="K7" s="4">
        <f>J7-H7</f>
        <v>13</v>
      </c>
      <c r="L7" s="8">
        <f>H7/J7</f>
        <v>0.5</v>
      </c>
      <c r="N7" s="21">
        <f>B7+H7</f>
        <v>13</v>
      </c>
      <c r="O7" s="21">
        <f>D7+J7</f>
        <v>28</v>
      </c>
      <c r="P7" s="21">
        <f>O7-N7</f>
        <v>15</v>
      </c>
      <c r="Q7" s="8">
        <f>N7/O7</f>
        <v>0.4642857142857143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2</v>
      </c>
      <c r="D11" s="25">
        <f>C11-B11</f>
        <v>2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7" t="s">
        <v>1025</v>
      </c>
      <c r="B14" s="36" t="s">
        <v>1026</v>
      </c>
      <c r="C14" s="58" t="s">
        <v>15</v>
      </c>
      <c r="D14" s="58">
        <v>722</v>
      </c>
      <c r="E14" s="58" t="s">
        <v>2936</v>
      </c>
      <c r="F14" s="58" t="s">
        <v>2937</v>
      </c>
      <c r="G14" s="58" t="s">
        <v>2464</v>
      </c>
      <c r="H14" s="58" t="s">
        <v>137</v>
      </c>
      <c r="I14" s="4">
        <v>71</v>
      </c>
      <c r="J14" s="4">
        <f>IFERROR(VLOOKUP(A14,'GS by School'!A:X,20,0),0)</f>
        <v>0</v>
      </c>
      <c r="K14" s="4">
        <f>I14-J14</f>
        <v>71</v>
      </c>
      <c r="L14" s="8">
        <f>IFERROR(I14/#REF!,0)</f>
        <v>0</v>
      </c>
    </row>
    <row r="15" spans="1:17" ht="25.5" customHeight="1" x14ac:dyDescent="0.3">
      <c r="A15" s="7" t="s">
        <v>1809</v>
      </c>
      <c r="B15" s="36" t="s">
        <v>2938</v>
      </c>
      <c r="C15" s="58" t="s">
        <v>15</v>
      </c>
      <c r="D15" s="58">
        <v>747</v>
      </c>
      <c r="E15" s="58" t="s">
        <v>2939</v>
      </c>
      <c r="F15" s="58" t="s">
        <v>2940</v>
      </c>
      <c r="G15" s="58" t="s">
        <v>2464</v>
      </c>
      <c r="H15" s="58" t="s">
        <v>137</v>
      </c>
      <c r="I15" s="4">
        <v>0</v>
      </c>
      <c r="J15" s="4">
        <f>IFERROR(VLOOKUP(A15,'GS by School'!A:X,20,0),0)</f>
        <v>0</v>
      </c>
      <c r="K15" s="4">
        <f t="shared" ref="K15:K30" si="0">I15-J15</f>
        <v>0</v>
      </c>
      <c r="L15" s="8">
        <f>IFERROR(I15/#REF!,0)</f>
        <v>0</v>
      </c>
    </row>
    <row r="16" spans="1:17" ht="25.5" customHeight="1" x14ac:dyDescent="0.3">
      <c r="A16" s="7" t="s">
        <v>2941</v>
      </c>
      <c r="B16" s="36" t="s">
        <v>2942</v>
      </c>
      <c r="C16" s="58" t="s">
        <v>15</v>
      </c>
      <c r="D16" s="58">
        <v>747</v>
      </c>
      <c r="E16" s="58" t="s">
        <v>2943</v>
      </c>
      <c r="F16" s="58" t="s">
        <v>2940</v>
      </c>
      <c r="G16" s="58" t="s">
        <v>2464</v>
      </c>
      <c r="H16" s="58" t="s">
        <v>137</v>
      </c>
      <c r="I16" s="4">
        <v>0</v>
      </c>
      <c r="J16" s="4">
        <f>IFERROR(VLOOKUP(A16,'GS by School'!A:X,20,0),0)</f>
        <v>0</v>
      </c>
      <c r="K16" s="4">
        <f t="shared" si="0"/>
        <v>0</v>
      </c>
      <c r="L16" s="8">
        <f>IFERROR(I16/#REF!,0)</f>
        <v>0</v>
      </c>
    </row>
    <row r="17" spans="1:12" ht="25.5" customHeight="1" x14ac:dyDescent="0.3">
      <c r="A17" s="7" t="s">
        <v>1645</v>
      </c>
      <c r="B17" s="36" t="s">
        <v>1646</v>
      </c>
      <c r="C17" s="58" t="s">
        <v>15</v>
      </c>
      <c r="D17" s="58">
        <v>722</v>
      </c>
      <c r="E17" s="58" t="s">
        <v>2944</v>
      </c>
      <c r="F17" s="58" t="s">
        <v>2945</v>
      </c>
      <c r="G17" s="58" t="s">
        <v>2464</v>
      </c>
      <c r="H17" s="58" t="s">
        <v>137</v>
      </c>
      <c r="I17" s="4">
        <v>131</v>
      </c>
      <c r="J17" s="4">
        <f>IFERROR(VLOOKUP(A17,'GS by School'!A:X,20,0),0)</f>
        <v>0</v>
      </c>
      <c r="K17" s="4">
        <f t="shared" si="0"/>
        <v>131</v>
      </c>
      <c r="L17" s="8">
        <f>IFERROR(I17/#REF!,0)</f>
        <v>0</v>
      </c>
    </row>
    <row r="18" spans="1:12" ht="33" customHeight="1" x14ac:dyDescent="0.3">
      <c r="A18" s="7" t="s">
        <v>1355</v>
      </c>
      <c r="B18" s="36" t="s">
        <v>1356</v>
      </c>
      <c r="C18" s="58" t="s">
        <v>15</v>
      </c>
      <c r="D18" s="58">
        <v>749</v>
      </c>
      <c r="E18" s="58" t="s">
        <v>2946</v>
      </c>
      <c r="F18" s="58" t="s">
        <v>2947</v>
      </c>
      <c r="G18" s="58" t="s">
        <v>2464</v>
      </c>
      <c r="H18" s="58" t="s">
        <v>137</v>
      </c>
      <c r="I18" s="4">
        <v>125</v>
      </c>
      <c r="J18" s="4">
        <f>IFERROR(VLOOKUP(A18,'GS by School'!A:X,20,0),0)</f>
        <v>0</v>
      </c>
      <c r="K18" s="4">
        <f t="shared" si="0"/>
        <v>125</v>
      </c>
      <c r="L18" s="8">
        <f>IFERROR(I18/#REF!,0)</f>
        <v>0</v>
      </c>
    </row>
    <row r="19" spans="1:12" ht="25.5" customHeight="1" x14ac:dyDescent="0.3">
      <c r="A19" s="7" t="s">
        <v>720</v>
      </c>
      <c r="B19" s="36" t="s">
        <v>721</v>
      </c>
      <c r="C19" s="58" t="s">
        <v>15</v>
      </c>
      <c r="D19" s="58">
        <v>747</v>
      </c>
      <c r="E19" s="58" t="s">
        <v>2943</v>
      </c>
      <c r="F19" s="58" t="s">
        <v>2948</v>
      </c>
      <c r="G19" s="58" t="s">
        <v>2464</v>
      </c>
      <c r="H19" s="58" t="s">
        <v>137</v>
      </c>
      <c r="I19" s="4">
        <v>0</v>
      </c>
      <c r="J19" s="4">
        <f>IFERROR(VLOOKUP(A19,'GS by School'!A:X,20,0),0)</f>
        <v>0</v>
      </c>
      <c r="K19" s="4">
        <f t="shared" si="0"/>
        <v>0</v>
      </c>
      <c r="L19" s="8">
        <f>IFERROR(I19/#REF!,0)</f>
        <v>0</v>
      </c>
    </row>
    <row r="20" spans="1:12" ht="25.5" customHeight="1" x14ac:dyDescent="0.3">
      <c r="A20" s="7" t="s">
        <v>330</v>
      </c>
      <c r="B20" s="36" t="s">
        <v>331</v>
      </c>
      <c r="C20" s="58" t="s">
        <v>15</v>
      </c>
      <c r="D20" s="58">
        <v>749</v>
      </c>
      <c r="E20" s="58" t="s">
        <v>2949</v>
      </c>
      <c r="F20" s="58" t="s">
        <v>2950</v>
      </c>
      <c r="G20" s="58" t="s">
        <v>2464</v>
      </c>
      <c r="H20" s="58" t="s">
        <v>137</v>
      </c>
      <c r="I20" s="4">
        <v>126</v>
      </c>
      <c r="J20" s="4">
        <f>IFERROR(VLOOKUP(A20,'GS by School'!A:X,20,0),0)</f>
        <v>0</v>
      </c>
      <c r="K20" s="4">
        <f t="shared" si="0"/>
        <v>126</v>
      </c>
      <c r="L20" s="8">
        <f>IFERROR(I20/#REF!,0)</f>
        <v>0</v>
      </c>
    </row>
    <row r="21" spans="1:12" ht="25.5" customHeight="1" x14ac:dyDescent="0.3">
      <c r="A21" s="7" t="s">
        <v>319</v>
      </c>
      <c r="B21" s="36" t="s">
        <v>320</v>
      </c>
      <c r="C21" s="58" t="s">
        <v>15</v>
      </c>
      <c r="D21" s="58">
        <v>748</v>
      </c>
      <c r="E21" s="58" t="s">
        <v>2951</v>
      </c>
      <c r="F21" s="58" t="s">
        <v>2952</v>
      </c>
      <c r="G21" s="58" t="s">
        <v>2464</v>
      </c>
      <c r="H21" s="58" t="s">
        <v>137</v>
      </c>
      <c r="I21" s="4">
        <v>72</v>
      </c>
      <c r="J21" s="4">
        <f>IFERROR(VLOOKUP(A21,'GS by School'!A:X,20,0),0)</f>
        <v>0</v>
      </c>
      <c r="K21" s="4">
        <f t="shared" si="0"/>
        <v>72</v>
      </c>
      <c r="L21" s="8">
        <f>IFERROR(I21/#REF!,0)</f>
        <v>0</v>
      </c>
    </row>
    <row r="22" spans="1:12" ht="25.5" customHeight="1" x14ac:dyDescent="0.3">
      <c r="A22" s="7" t="s">
        <v>1831</v>
      </c>
      <c r="B22" s="36" t="s">
        <v>1832</v>
      </c>
      <c r="C22" s="58" t="s">
        <v>15</v>
      </c>
      <c r="D22" s="58">
        <v>722</v>
      </c>
      <c r="E22" s="58" t="s">
        <v>2953</v>
      </c>
      <c r="F22" s="58" t="s">
        <v>2954</v>
      </c>
      <c r="G22" s="58" t="s">
        <v>2464</v>
      </c>
      <c r="H22" s="58" t="s">
        <v>137</v>
      </c>
      <c r="I22" s="4">
        <v>48</v>
      </c>
      <c r="J22" s="4">
        <f>IFERROR(VLOOKUP(A22,'GS by School'!A:X,20,0),0)</f>
        <v>0</v>
      </c>
      <c r="K22" s="4">
        <f t="shared" si="0"/>
        <v>48</v>
      </c>
      <c r="L22" s="8">
        <f>IFERROR(I22/#REF!,0)</f>
        <v>0</v>
      </c>
    </row>
    <row r="23" spans="1:12" ht="25.5" customHeight="1" x14ac:dyDescent="0.3">
      <c r="A23" s="39" t="s">
        <v>2955</v>
      </c>
      <c r="B23" s="60" t="s">
        <v>2956</v>
      </c>
      <c r="C23" s="57" t="s">
        <v>15</v>
      </c>
      <c r="D23" s="49">
        <v>722</v>
      </c>
      <c r="E23" s="49" t="s">
        <v>2957</v>
      </c>
      <c r="F23" s="49" t="s">
        <v>2958</v>
      </c>
      <c r="G23" s="49" t="s">
        <v>2464</v>
      </c>
      <c r="H23" s="49" t="s">
        <v>137</v>
      </c>
      <c r="I23" s="4">
        <v>0</v>
      </c>
      <c r="J23" s="4">
        <f>IFERROR(VLOOKUP(A23,'GS by School'!A:X,20,0),0)</f>
        <v>0</v>
      </c>
      <c r="K23" s="4">
        <f t="shared" si="0"/>
        <v>0</v>
      </c>
      <c r="L23" s="8">
        <f>IFERROR(I23/#REF!,0)</f>
        <v>0</v>
      </c>
    </row>
    <row r="24" spans="1:12" ht="25.5" customHeight="1" x14ac:dyDescent="0.3">
      <c r="A24" s="39" t="s">
        <v>2332</v>
      </c>
      <c r="B24" s="60" t="s">
        <v>2333</v>
      </c>
      <c r="C24" s="57" t="s">
        <v>15</v>
      </c>
      <c r="D24" s="49">
        <v>722</v>
      </c>
      <c r="E24" s="49" t="s">
        <v>2868</v>
      </c>
      <c r="F24" s="49" t="s">
        <v>2959</v>
      </c>
      <c r="G24" s="49" t="s">
        <v>2464</v>
      </c>
      <c r="H24" s="49" t="s">
        <v>137</v>
      </c>
      <c r="I24" s="4">
        <v>122</v>
      </c>
      <c r="J24" s="4">
        <f>IFERROR(VLOOKUP(A24,'GS by School'!A:X,20,0),0)</f>
        <v>0</v>
      </c>
      <c r="K24" s="4">
        <f t="shared" si="0"/>
        <v>122</v>
      </c>
      <c r="L24" s="8">
        <f>IFERROR(I24/#REF!,0)</f>
        <v>0</v>
      </c>
    </row>
    <row r="25" spans="1:12" ht="25.5" customHeight="1" x14ac:dyDescent="0.3">
      <c r="A25" s="4" t="s">
        <v>371</v>
      </c>
      <c r="B25" s="36" t="s">
        <v>372</v>
      </c>
      <c r="C25" s="58" t="s">
        <v>15</v>
      </c>
      <c r="D25" s="58">
        <v>722</v>
      </c>
      <c r="E25" s="58" t="s">
        <v>2960</v>
      </c>
      <c r="F25" s="58" t="s">
        <v>2961</v>
      </c>
      <c r="G25" s="58" t="s">
        <v>2464</v>
      </c>
      <c r="H25" s="58" t="s">
        <v>137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25.5" customHeight="1" x14ac:dyDescent="0.3">
      <c r="A26" s="4" t="s">
        <v>2962</v>
      </c>
      <c r="B26" s="36" t="s">
        <v>2963</v>
      </c>
      <c r="C26" s="58" t="s">
        <v>15</v>
      </c>
      <c r="D26" s="58">
        <v>722</v>
      </c>
      <c r="E26" s="58" t="s">
        <v>2960</v>
      </c>
      <c r="F26" s="58">
        <v>79546</v>
      </c>
      <c r="G26" s="58" t="s">
        <v>2464</v>
      </c>
      <c r="H26" s="58" t="s">
        <v>137</v>
      </c>
      <c r="I26" s="4">
        <v>96</v>
      </c>
      <c r="J26" s="4">
        <f>IFERROR(VLOOKUP(A26,'GS by School'!A:X,20,0),0)</f>
        <v>0</v>
      </c>
      <c r="K26" s="4">
        <f t="shared" si="0"/>
        <v>96</v>
      </c>
      <c r="L26" s="8">
        <f>IFERROR(I26/#REF!,0)</f>
        <v>0</v>
      </c>
    </row>
    <row r="27" spans="1:12" ht="25.5" customHeight="1" x14ac:dyDescent="0.3">
      <c r="A27" s="4" t="s">
        <v>1319</v>
      </c>
      <c r="B27" s="36" t="s">
        <v>1320</v>
      </c>
      <c r="C27" s="58" t="s">
        <v>15</v>
      </c>
      <c r="D27" s="58">
        <v>749</v>
      </c>
      <c r="E27" s="58" t="s">
        <v>2964</v>
      </c>
      <c r="F27" s="58" t="s">
        <v>2965</v>
      </c>
      <c r="G27" s="58" t="s">
        <v>2464</v>
      </c>
      <c r="H27" s="58" t="s">
        <v>137</v>
      </c>
      <c r="I27" s="4">
        <v>361</v>
      </c>
      <c r="J27" s="4">
        <f>IFERROR(VLOOKUP(A27,'GS by School'!A:X,20,0),0)</f>
        <v>0</v>
      </c>
      <c r="K27" s="4">
        <f t="shared" si="0"/>
        <v>361</v>
      </c>
      <c r="L27" s="8">
        <f>IFERROR(I27/#REF!,0)</f>
        <v>0</v>
      </c>
    </row>
    <row r="28" spans="1:12" ht="25.5" customHeight="1" x14ac:dyDescent="0.3">
      <c r="A28" s="4" t="s">
        <v>690</v>
      </c>
      <c r="B28" s="36" t="s">
        <v>691</v>
      </c>
      <c r="C28" s="58" t="s">
        <v>15</v>
      </c>
      <c r="D28" s="58">
        <v>722</v>
      </c>
      <c r="E28" s="58" t="s">
        <v>2944</v>
      </c>
      <c r="F28" s="58" t="s">
        <v>2966</v>
      </c>
      <c r="G28" s="58" t="s">
        <v>2464</v>
      </c>
      <c r="H28" s="58" t="s">
        <v>137</v>
      </c>
      <c r="I28" s="4">
        <v>60</v>
      </c>
      <c r="J28" s="4">
        <f>IFERROR(VLOOKUP(A28,'GS by School'!A:X,20,0),0)</f>
        <v>0</v>
      </c>
      <c r="K28" s="4">
        <f t="shared" si="0"/>
        <v>60</v>
      </c>
      <c r="L28" s="8">
        <f>IFERROR(I28/#REF!,0)</f>
        <v>0</v>
      </c>
    </row>
    <row r="29" spans="1:12" ht="32.25" customHeight="1" x14ac:dyDescent="0.3">
      <c r="A29" s="4" t="s">
        <v>2967</v>
      </c>
      <c r="B29" s="36" t="s">
        <v>2968</v>
      </c>
      <c r="C29" s="58" t="s">
        <v>15</v>
      </c>
      <c r="D29" s="58">
        <v>749</v>
      </c>
      <c r="E29" s="58" t="s">
        <v>2964</v>
      </c>
      <c r="F29" s="58" t="s">
        <v>2969</v>
      </c>
      <c r="G29" s="58" t="s">
        <v>2464</v>
      </c>
      <c r="H29" s="58" t="s">
        <v>137</v>
      </c>
      <c r="I29" s="4">
        <v>0</v>
      </c>
      <c r="J29" s="4">
        <f>IFERROR(VLOOKUP(A29,'GS by School'!A:X,20,0),0)</f>
        <v>0</v>
      </c>
      <c r="K29" s="4">
        <f t="shared" si="0"/>
        <v>0</v>
      </c>
      <c r="L29" s="8">
        <f>IFERROR(I29/#REF!,0)</f>
        <v>0</v>
      </c>
    </row>
    <row r="30" spans="1:12" ht="33" customHeight="1" x14ac:dyDescent="0.3">
      <c r="A30" s="4" t="s">
        <v>1798</v>
      </c>
      <c r="B30" s="36" t="s">
        <v>1799</v>
      </c>
      <c r="C30" s="58" t="s">
        <v>15</v>
      </c>
      <c r="D30" s="58">
        <v>747</v>
      </c>
      <c r="E30" s="58" t="s">
        <v>2939</v>
      </c>
      <c r="F30" s="58" t="s">
        <v>2940</v>
      </c>
      <c r="G30" s="58" t="s">
        <v>2464</v>
      </c>
      <c r="H30" s="58" t="s">
        <v>137</v>
      </c>
      <c r="I30" s="4">
        <v>114</v>
      </c>
      <c r="J30" s="4">
        <f>IFERROR(VLOOKUP(A30,'GS by School'!A:X,20,0),0)</f>
        <v>0</v>
      </c>
      <c r="K30" s="4">
        <f t="shared" si="0"/>
        <v>114</v>
      </c>
      <c r="L30" s="8">
        <f>IFERROR(I30/#REF!,0)</f>
        <v>0</v>
      </c>
    </row>
    <row r="31" spans="1:12" ht="25.5" customHeight="1" x14ac:dyDescent="0.3">
      <c r="D31" s="34"/>
    </row>
    <row r="32" spans="1:12" ht="25.5" customHeight="1" x14ac:dyDescent="0.3">
      <c r="D32" s="34"/>
    </row>
    <row r="33" spans="4:4" ht="25.5" customHeight="1" x14ac:dyDescent="0.3">
      <c r="D33" s="34"/>
    </row>
    <row r="34" spans="4:4" ht="25.5" customHeight="1" x14ac:dyDescent="0.3">
      <c r="D34" s="34"/>
    </row>
    <row r="35" spans="4:4" ht="25.5" customHeight="1" x14ac:dyDescent="0.3">
      <c r="D35" s="34"/>
    </row>
    <row r="36" spans="4:4" ht="25.5" customHeight="1" x14ac:dyDescent="0.3">
      <c r="D36" s="34"/>
    </row>
    <row r="37" spans="4:4" ht="25.5" customHeight="1" x14ac:dyDescent="0.3">
      <c r="D37" s="34"/>
    </row>
    <row r="38" spans="4:4" ht="25.5" customHeight="1" x14ac:dyDescent="0.3">
      <c r="D38" s="34"/>
    </row>
    <row r="39" spans="4:4" ht="25.5" customHeight="1" x14ac:dyDescent="0.3">
      <c r="D39" s="34"/>
    </row>
    <row r="40" spans="4:4" ht="25.5" customHeight="1" x14ac:dyDescent="0.3">
      <c r="D40" s="34"/>
    </row>
    <row r="41" spans="4:4" ht="25.5" customHeight="1" x14ac:dyDescent="0.3">
      <c r="D41" s="34"/>
    </row>
    <row r="42" spans="4:4" ht="25.5" customHeight="1" x14ac:dyDescent="0.3">
      <c r="D42" s="34"/>
    </row>
    <row r="43" spans="4:4" ht="25.5" customHeight="1" x14ac:dyDescent="0.3">
      <c r="D43" s="34"/>
    </row>
    <row r="44" spans="4:4" ht="25.5" customHeight="1" x14ac:dyDescent="0.3">
      <c r="D44" s="34"/>
    </row>
    <row r="45" spans="4:4" ht="25.5" customHeight="1" x14ac:dyDescent="0.3">
      <c r="D45" s="34"/>
    </row>
    <row r="46" spans="4:4" ht="25.5" customHeight="1" x14ac:dyDescent="0.3">
      <c r="D46" s="34"/>
    </row>
    <row r="47" spans="4:4" ht="25.5" customHeight="1" x14ac:dyDescent="0.3">
      <c r="D47" s="34"/>
    </row>
    <row r="48" spans="4:4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F74E-5C9D-4C73-8BD8-198A8D8D4CC5}">
  <dimension ref="A1:Q62"/>
  <sheetViews>
    <sheetView topLeftCell="B9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75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15</v>
      </c>
      <c r="C3" s="4">
        <f>VLOOKUP($Q$1,'2025 Girls'!A:G,6,0)</f>
        <v>0</v>
      </c>
      <c r="D3" s="4">
        <v>99</v>
      </c>
      <c r="E3" s="4">
        <f>D3-B3</f>
        <v>84</v>
      </c>
      <c r="F3" s="8">
        <f>B3/D3</f>
        <v>0.15151515151515152</v>
      </c>
      <c r="H3" s="4">
        <f>SUMIFS('2025 Girls'!E:E,'2025 Girls'!$A:$A,$Q$1)</f>
        <v>113</v>
      </c>
      <c r="I3" s="4">
        <f>VLOOKUP($Q$1,'2025 Girls'!A:G,7,0)</f>
        <v>0</v>
      </c>
      <c r="J3" s="4">
        <v>84</v>
      </c>
      <c r="K3" s="4">
        <f>J3-H3</f>
        <v>-29</v>
      </c>
      <c r="L3" s="8">
        <f>H3/J3</f>
        <v>1.3452380952380953</v>
      </c>
      <c r="N3" s="21">
        <f>B3+H3</f>
        <v>128</v>
      </c>
      <c r="O3" s="21">
        <f>D3+J3</f>
        <v>183</v>
      </c>
      <c r="P3" s="21">
        <f>O3-N3</f>
        <v>55</v>
      </c>
      <c r="Q3" s="8">
        <f>N3/O3</f>
        <v>0.69945355191256831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4</v>
      </c>
      <c r="C7" s="21">
        <f>VLOOKUP($Q$1,'2025 Adults'!A:G,6,0)</f>
        <v>0</v>
      </c>
      <c r="D7" s="21">
        <v>56</v>
      </c>
      <c r="E7" s="4">
        <f>D7-B7</f>
        <v>52</v>
      </c>
      <c r="F7" s="8">
        <f>B7/D7</f>
        <v>7.1428571428571425E-2</v>
      </c>
      <c r="H7" s="4">
        <f>SUMIFS('2025 Adults'!E:E,'2025 Adults'!$A:$A,$Q$1)</f>
        <v>115</v>
      </c>
      <c r="I7" s="21">
        <f>VLOOKUP($Q$1,'2025 Adults'!A:G,7,0)</f>
        <v>0</v>
      </c>
      <c r="J7" s="21">
        <v>143</v>
      </c>
      <c r="K7" s="4">
        <f>J7-H7</f>
        <v>28</v>
      </c>
      <c r="L7" s="8">
        <f>H7/J7</f>
        <v>0.80419580419580416</v>
      </c>
      <c r="N7" s="21">
        <f>B7+H7</f>
        <v>119</v>
      </c>
      <c r="O7" s="21">
        <f>D7+J7</f>
        <v>199</v>
      </c>
      <c r="P7" s="21">
        <f>O7-N7</f>
        <v>80</v>
      </c>
      <c r="Q7" s="8">
        <f>N7/O7</f>
        <v>0.59798994974874375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9</v>
      </c>
      <c r="D11" s="25">
        <f>C11-B11</f>
        <v>9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444</v>
      </c>
      <c r="B14" s="61" t="s">
        <v>445</v>
      </c>
      <c r="C14" s="62" t="s">
        <v>15</v>
      </c>
      <c r="D14" s="63">
        <v>812</v>
      </c>
      <c r="E14" s="62" t="s">
        <v>2647</v>
      </c>
      <c r="F14" s="67" t="s">
        <v>3342</v>
      </c>
      <c r="G14" s="64" t="s">
        <v>2647</v>
      </c>
      <c r="H14" s="64" t="s">
        <v>75</v>
      </c>
      <c r="I14" s="65">
        <v>0</v>
      </c>
      <c r="J14" s="4">
        <f>IFERROR(VLOOKUP(A14,'GS by School'!A:X,20,0),0)</f>
        <v>0</v>
      </c>
      <c r="K14" s="4">
        <f>I14-J14</f>
        <v>0</v>
      </c>
      <c r="L14" s="8">
        <f>IFERROR(I14/#REF!,0)</f>
        <v>0</v>
      </c>
    </row>
    <row r="15" spans="1:17" ht="25.5" customHeight="1" x14ac:dyDescent="0.3">
      <c r="A15" s="39" t="s">
        <v>1042</v>
      </c>
      <c r="B15" s="60" t="s">
        <v>1043</v>
      </c>
      <c r="C15" s="57" t="s">
        <v>15</v>
      </c>
      <c r="D15" s="49">
        <v>824</v>
      </c>
      <c r="E15" s="49" t="s">
        <v>3343</v>
      </c>
      <c r="F15" s="49" t="s">
        <v>3344</v>
      </c>
      <c r="G15" s="49" t="s">
        <v>2647</v>
      </c>
      <c r="H15" s="57" t="s">
        <v>75</v>
      </c>
      <c r="I15" s="4">
        <v>121</v>
      </c>
      <c r="J15" s="4">
        <f>IFERROR(VLOOKUP(A15,'GS by School'!A:X,20,0),0)</f>
        <v>0</v>
      </c>
      <c r="K15" s="4">
        <f t="shared" ref="K15:K57" si="0">I15-J15</f>
        <v>121</v>
      </c>
      <c r="L15" s="8">
        <f>IFERROR(I15/#REF!,0)</f>
        <v>0</v>
      </c>
    </row>
    <row r="16" spans="1:17" ht="33.75" customHeight="1" x14ac:dyDescent="0.3">
      <c r="A16" s="39" t="s">
        <v>1632</v>
      </c>
      <c r="B16" s="60" t="s">
        <v>1310</v>
      </c>
      <c r="C16" s="57" t="s">
        <v>15</v>
      </c>
      <c r="D16" s="49">
        <v>812</v>
      </c>
      <c r="E16" s="49" t="s">
        <v>2647</v>
      </c>
      <c r="F16" s="49" t="s">
        <v>3345</v>
      </c>
      <c r="G16" s="49" t="s">
        <v>2647</v>
      </c>
      <c r="H16" s="57" t="s">
        <v>75</v>
      </c>
      <c r="I16" s="4">
        <v>460</v>
      </c>
      <c r="J16" s="4">
        <f>IFERROR(VLOOKUP(A16,'GS by School'!A:X,20,0),0)</f>
        <v>0</v>
      </c>
      <c r="K16" s="4">
        <f t="shared" si="0"/>
        <v>460</v>
      </c>
      <c r="L16" s="8">
        <f>IFERROR(I16/#REF!,0)</f>
        <v>0</v>
      </c>
    </row>
    <row r="17" spans="1:12" ht="25.5" customHeight="1" x14ac:dyDescent="0.3">
      <c r="A17" s="39" t="s">
        <v>1522</v>
      </c>
      <c r="B17" s="60" t="s">
        <v>1523</v>
      </c>
      <c r="C17" s="57" t="s">
        <v>15</v>
      </c>
      <c r="D17" s="49">
        <v>823</v>
      </c>
      <c r="E17" s="49" t="s">
        <v>3346</v>
      </c>
      <c r="F17" s="49" t="s">
        <v>3347</v>
      </c>
      <c r="G17" s="49" t="s">
        <v>2647</v>
      </c>
      <c r="H17" s="57" t="s">
        <v>75</v>
      </c>
      <c r="I17" s="4">
        <v>67</v>
      </c>
      <c r="J17" s="4">
        <f>IFERROR(VLOOKUP(A17,'GS by School'!A:X,20,0),0)</f>
        <v>0</v>
      </c>
      <c r="K17" s="4">
        <f t="shared" si="0"/>
        <v>67</v>
      </c>
      <c r="L17" s="8">
        <f>IFERROR(I17/#REF!,0)</f>
        <v>0</v>
      </c>
    </row>
    <row r="18" spans="1:12" ht="29.25" customHeight="1" x14ac:dyDescent="0.3">
      <c r="A18" s="39" t="s">
        <v>1675</v>
      </c>
      <c r="B18" s="60" t="s">
        <v>1676</v>
      </c>
      <c r="C18" s="57" t="s">
        <v>15</v>
      </c>
      <c r="D18" s="49">
        <v>812</v>
      </c>
      <c r="E18" s="49" t="s">
        <v>2647</v>
      </c>
      <c r="F18" s="49" t="s">
        <v>3348</v>
      </c>
      <c r="G18" s="49" t="s">
        <v>2647</v>
      </c>
      <c r="H18" s="57" t="s">
        <v>75</v>
      </c>
      <c r="I18" s="4">
        <v>113</v>
      </c>
      <c r="J18" s="4">
        <f>IFERROR(VLOOKUP(A18,'GS by School'!A:X,20,0),0)</f>
        <v>0</v>
      </c>
      <c r="K18" s="4">
        <f t="shared" si="0"/>
        <v>113</v>
      </c>
      <c r="L18" s="8">
        <f>IFERROR(I18/#REF!,0)</f>
        <v>0</v>
      </c>
    </row>
    <row r="19" spans="1:12" ht="25.5" customHeight="1" x14ac:dyDescent="0.3">
      <c r="A19" s="39" t="s">
        <v>482</v>
      </c>
      <c r="B19" s="60" t="s">
        <v>483</v>
      </c>
      <c r="C19" s="57" t="s">
        <v>15</v>
      </c>
      <c r="D19" s="49">
        <v>820</v>
      </c>
      <c r="E19" s="49" t="s">
        <v>3349</v>
      </c>
      <c r="F19" s="49" t="s">
        <v>3350</v>
      </c>
      <c r="G19" s="49" t="s">
        <v>2647</v>
      </c>
      <c r="H19" s="57" t="s">
        <v>75</v>
      </c>
      <c r="I19" s="4">
        <v>204</v>
      </c>
      <c r="J19" s="4">
        <f>IFERROR(VLOOKUP(A19,'GS by School'!A:X,20,0),0)</f>
        <v>0</v>
      </c>
      <c r="K19" s="4">
        <f t="shared" si="0"/>
        <v>204</v>
      </c>
      <c r="L19" s="8">
        <f>IFERROR(I19/#REF!,0)</f>
        <v>0</v>
      </c>
    </row>
    <row r="20" spans="1:12" ht="25.5" customHeight="1" x14ac:dyDescent="0.3">
      <c r="A20" s="39" t="s">
        <v>667</v>
      </c>
      <c r="B20" s="60" t="s">
        <v>668</v>
      </c>
      <c r="C20" s="57" t="s">
        <v>15</v>
      </c>
      <c r="D20" s="49">
        <v>852</v>
      </c>
      <c r="E20" s="49" t="s">
        <v>3351</v>
      </c>
      <c r="F20" s="49" t="s">
        <v>3352</v>
      </c>
      <c r="G20" s="49" t="s">
        <v>2647</v>
      </c>
      <c r="H20" s="57" t="s">
        <v>75</v>
      </c>
      <c r="I20" s="4">
        <v>136</v>
      </c>
      <c r="J20" s="4">
        <f>IFERROR(VLOOKUP(A20,'GS by School'!A:X,20,0),0)</f>
        <v>0</v>
      </c>
      <c r="K20" s="4">
        <f t="shared" si="0"/>
        <v>136</v>
      </c>
      <c r="L20" s="8">
        <f>IFERROR(I20/#REF!,0)</f>
        <v>0</v>
      </c>
    </row>
    <row r="21" spans="1:12" ht="25.5" customHeight="1" x14ac:dyDescent="0.3">
      <c r="A21" s="4" t="s">
        <v>1747</v>
      </c>
      <c r="B21" s="36" t="s">
        <v>1748</v>
      </c>
      <c r="C21" s="58" t="s">
        <v>15</v>
      </c>
      <c r="D21" s="58">
        <v>812</v>
      </c>
      <c r="E21" s="58" t="s">
        <v>2647</v>
      </c>
      <c r="F21" s="58" t="s">
        <v>3353</v>
      </c>
      <c r="G21" s="58" t="s">
        <v>2647</v>
      </c>
      <c r="H21" s="58" t="s">
        <v>75</v>
      </c>
      <c r="I21" s="4">
        <v>130</v>
      </c>
      <c r="J21" s="4">
        <f>IFERROR(VLOOKUP(A21,'GS by School'!A:X,20,0),0)</f>
        <v>0</v>
      </c>
      <c r="K21" s="4">
        <f t="shared" si="0"/>
        <v>130</v>
      </c>
      <c r="L21" s="8">
        <f>IFERROR(I21/#REF!,0)</f>
        <v>0</v>
      </c>
    </row>
    <row r="22" spans="1:12" ht="25.5" customHeight="1" x14ac:dyDescent="0.3">
      <c r="A22" s="4" t="s">
        <v>574</v>
      </c>
      <c r="B22" s="36" t="s">
        <v>572</v>
      </c>
      <c r="C22" s="58" t="s">
        <v>15</v>
      </c>
      <c r="D22" s="58">
        <v>812</v>
      </c>
      <c r="E22" s="58" t="s">
        <v>2647</v>
      </c>
      <c r="F22" s="58" t="s">
        <v>3354</v>
      </c>
      <c r="G22" s="58" t="s">
        <v>2647</v>
      </c>
      <c r="H22" s="58" t="s">
        <v>75</v>
      </c>
      <c r="I22" s="4">
        <v>245</v>
      </c>
      <c r="J22" s="4">
        <f>IFERROR(VLOOKUP(A22,'GS by School'!A:X,20,0),0)</f>
        <v>0</v>
      </c>
      <c r="K22" s="4">
        <f t="shared" si="0"/>
        <v>245</v>
      </c>
      <c r="L22" s="8">
        <f>IFERROR(I22/#REF!,0)</f>
        <v>0</v>
      </c>
    </row>
    <row r="23" spans="1:12" ht="25.5" customHeight="1" x14ac:dyDescent="0.3">
      <c r="A23" s="4" t="s">
        <v>1974</v>
      </c>
      <c r="B23" s="36" t="s">
        <v>1973</v>
      </c>
      <c r="C23" s="58" t="s">
        <v>15</v>
      </c>
      <c r="D23" s="58">
        <v>850</v>
      </c>
      <c r="E23" s="58" t="s">
        <v>3355</v>
      </c>
      <c r="F23" s="58" t="s">
        <v>3356</v>
      </c>
      <c r="G23" s="58" t="s">
        <v>2647</v>
      </c>
      <c r="H23" s="58" t="s">
        <v>75</v>
      </c>
      <c r="I23" s="4">
        <v>0</v>
      </c>
      <c r="J23" s="4">
        <f>IFERROR(VLOOKUP(A23,'GS by School'!A:X,20,0),0)</f>
        <v>0</v>
      </c>
      <c r="K23" s="4">
        <f t="shared" si="0"/>
        <v>0</v>
      </c>
      <c r="L23" s="8">
        <f>IFERROR(I23/#REF!,0)</f>
        <v>0</v>
      </c>
    </row>
    <row r="24" spans="1:12" ht="25.5" customHeight="1" x14ac:dyDescent="0.3">
      <c r="A24" s="4" t="s">
        <v>2428</v>
      </c>
      <c r="B24" s="36" t="s">
        <v>1973</v>
      </c>
      <c r="C24" s="58" t="s">
        <v>15</v>
      </c>
      <c r="D24" s="58">
        <v>850</v>
      </c>
      <c r="E24" s="58" t="s">
        <v>3355</v>
      </c>
      <c r="F24" s="58">
        <v>76450</v>
      </c>
      <c r="G24" s="58" t="s">
        <v>2647</v>
      </c>
      <c r="H24" s="58" t="s">
        <v>75</v>
      </c>
      <c r="I24" s="4">
        <v>0</v>
      </c>
      <c r="J24" s="4">
        <f>IFERROR(VLOOKUP(A24,'GS by School'!A:X,20,0),0)</f>
        <v>0</v>
      </c>
      <c r="K24" s="4">
        <f t="shared" si="0"/>
        <v>0</v>
      </c>
      <c r="L24" s="8">
        <f>IFERROR(I24/#REF!,0)</f>
        <v>0</v>
      </c>
    </row>
    <row r="25" spans="1:12" ht="25.5" customHeight="1" x14ac:dyDescent="0.3">
      <c r="A25" s="4" t="s">
        <v>1981</v>
      </c>
      <c r="B25" s="36" t="s">
        <v>1980</v>
      </c>
      <c r="C25" s="58" t="s">
        <v>15</v>
      </c>
      <c r="D25" s="58">
        <v>812</v>
      </c>
      <c r="E25" s="58" t="s">
        <v>2647</v>
      </c>
      <c r="F25" s="58" t="s">
        <v>3357</v>
      </c>
      <c r="G25" s="58" t="s">
        <v>2647</v>
      </c>
      <c r="H25" s="58" t="s">
        <v>75</v>
      </c>
      <c r="I25" s="4">
        <v>198</v>
      </c>
      <c r="J25" s="4">
        <f>IFERROR(VLOOKUP(A25,'GS by School'!A:X,20,0),0)</f>
        <v>0</v>
      </c>
      <c r="K25" s="4">
        <f t="shared" si="0"/>
        <v>198</v>
      </c>
      <c r="L25" s="8">
        <f>IFERROR(I25/#REF!,0)</f>
        <v>0</v>
      </c>
    </row>
    <row r="26" spans="1:12" ht="25.5" customHeight="1" x14ac:dyDescent="0.3">
      <c r="A26" s="4" t="s">
        <v>1925</v>
      </c>
      <c r="B26" s="36" t="s">
        <v>1924</v>
      </c>
      <c r="C26" s="58" t="s">
        <v>15</v>
      </c>
      <c r="D26" s="58">
        <v>812</v>
      </c>
      <c r="E26" s="58" t="s">
        <v>2647</v>
      </c>
      <c r="F26" s="58" t="s">
        <v>3358</v>
      </c>
      <c r="G26" s="58" t="s">
        <v>2647</v>
      </c>
      <c r="H26" s="58" t="s">
        <v>75</v>
      </c>
      <c r="I26" s="4">
        <v>189</v>
      </c>
      <c r="J26" s="4">
        <f>IFERROR(VLOOKUP(A26,'GS by School'!A:X,20,0),0)</f>
        <v>0</v>
      </c>
      <c r="K26" s="4">
        <f t="shared" si="0"/>
        <v>189</v>
      </c>
      <c r="L26" s="8">
        <f>IFERROR(I26/#REF!,0)</f>
        <v>0</v>
      </c>
    </row>
    <row r="27" spans="1:12" ht="25.5" customHeight="1" x14ac:dyDescent="0.3">
      <c r="A27" s="4" t="s">
        <v>1014</v>
      </c>
      <c r="B27" s="36" t="s">
        <v>1015</v>
      </c>
      <c r="C27" s="58" t="s">
        <v>15</v>
      </c>
      <c r="D27" s="58">
        <v>812</v>
      </c>
      <c r="E27" s="58" t="s">
        <v>2647</v>
      </c>
      <c r="F27" s="58" t="s">
        <v>3359</v>
      </c>
      <c r="G27" s="58" t="s">
        <v>2647</v>
      </c>
      <c r="H27" s="58" t="s">
        <v>75</v>
      </c>
      <c r="I27" s="4">
        <v>190</v>
      </c>
      <c r="J27" s="4">
        <f>IFERROR(VLOOKUP(A27,'GS by School'!A:X,20,0),0)</f>
        <v>0</v>
      </c>
      <c r="K27" s="4">
        <f t="shared" si="0"/>
        <v>190</v>
      </c>
      <c r="L27" s="8">
        <f>IFERROR(I27/#REF!,0)</f>
        <v>0</v>
      </c>
    </row>
    <row r="28" spans="1:12" ht="30" customHeight="1" x14ac:dyDescent="0.3">
      <c r="A28" s="4" t="s">
        <v>1462</v>
      </c>
      <c r="B28" s="36" t="s">
        <v>1463</v>
      </c>
      <c r="C28" s="58" t="s">
        <v>15</v>
      </c>
      <c r="D28" s="58">
        <v>812</v>
      </c>
      <c r="E28" s="58" t="s">
        <v>2647</v>
      </c>
      <c r="F28" s="58" t="s">
        <v>3354</v>
      </c>
      <c r="G28" s="58" t="s">
        <v>2647</v>
      </c>
      <c r="H28" s="58" t="s">
        <v>75</v>
      </c>
      <c r="I28" s="4">
        <v>0</v>
      </c>
      <c r="J28" s="4">
        <f>IFERROR(VLOOKUP(A28,'GS by School'!A:X,20,0),0)</f>
        <v>0</v>
      </c>
      <c r="K28" s="4">
        <f t="shared" si="0"/>
        <v>0</v>
      </c>
      <c r="L28" s="8">
        <f>IFERROR(I28/#REF!,0)</f>
        <v>0</v>
      </c>
    </row>
    <row r="29" spans="1:12" ht="25.5" customHeight="1" x14ac:dyDescent="0.3">
      <c r="A29" s="4" t="s">
        <v>1677</v>
      </c>
      <c r="B29" s="36" t="s">
        <v>1678</v>
      </c>
      <c r="C29" s="58" t="s">
        <v>15</v>
      </c>
      <c r="D29" s="58">
        <v>812</v>
      </c>
      <c r="E29" s="58" t="s">
        <v>2647</v>
      </c>
      <c r="F29" s="58" t="s">
        <v>3360</v>
      </c>
      <c r="G29" s="58" t="s">
        <v>2647</v>
      </c>
      <c r="H29" s="58" t="s">
        <v>75</v>
      </c>
      <c r="I29" s="4">
        <v>260</v>
      </c>
      <c r="J29" s="4">
        <f>IFERROR(VLOOKUP(A29,'GS by School'!A:X,20,0),0)</f>
        <v>0</v>
      </c>
      <c r="K29" s="4">
        <f t="shared" si="0"/>
        <v>260</v>
      </c>
      <c r="L29" s="8">
        <f>IFERROR(I29/#REF!,0)</f>
        <v>0</v>
      </c>
    </row>
    <row r="30" spans="1:12" ht="25.5" customHeight="1" x14ac:dyDescent="0.3">
      <c r="A30" s="4" t="s">
        <v>1408</v>
      </c>
      <c r="B30" s="36" t="s">
        <v>1407</v>
      </c>
      <c r="C30" s="58" t="s">
        <v>15</v>
      </c>
      <c r="D30" s="58">
        <v>812</v>
      </c>
      <c r="E30" s="58" t="s">
        <v>2647</v>
      </c>
      <c r="F30" s="58" t="s">
        <v>3361</v>
      </c>
      <c r="G30" s="58" t="s">
        <v>2647</v>
      </c>
      <c r="H30" s="58" t="s">
        <v>75</v>
      </c>
      <c r="I30" s="4">
        <v>229</v>
      </c>
      <c r="J30" s="4">
        <f>IFERROR(VLOOKUP(A30,'GS by School'!A:X,20,0),0)</f>
        <v>0</v>
      </c>
      <c r="K30" s="4">
        <f t="shared" si="0"/>
        <v>229</v>
      </c>
      <c r="L30" s="8">
        <f>IFERROR(I30/#REF!,0)</f>
        <v>0</v>
      </c>
    </row>
    <row r="31" spans="1:12" ht="25.5" customHeight="1" x14ac:dyDescent="0.3">
      <c r="A31" s="4" t="s">
        <v>1306</v>
      </c>
      <c r="B31" s="36" t="s">
        <v>1307</v>
      </c>
      <c r="C31" s="58" t="s">
        <v>15</v>
      </c>
      <c r="D31" s="58">
        <v>850</v>
      </c>
      <c r="E31" s="58" t="s">
        <v>3355</v>
      </c>
      <c r="F31" s="58">
        <v>76450</v>
      </c>
      <c r="G31" s="58" t="s">
        <v>2647</v>
      </c>
      <c r="H31" s="58" t="s">
        <v>75</v>
      </c>
      <c r="I31" s="4">
        <v>465</v>
      </c>
      <c r="J31" s="4">
        <f>IFERROR(VLOOKUP(A31,'GS by School'!A:X,20,0),0)</f>
        <v>0</v>
      </c>
      <c r="K31" s="4">
        <f t="shared" si="0"/>
        <v>465</v>
      </c>
      <c r="L31" s="8">
        <f>IFERROR(I31/#REF!,0)</f>
        <v>0</v>
      </c>
    </row>
    <row r="32" spans="1:12" ht="25.5" customHeight="1" x14ac:dyDescent="0.3">
      <c r="A32" s="4" t="s">
        <v>1284</v>
      </c>
      <c r="B32" s="36" t="s">
        <v>1285</v>
      </c>
      <c r="C32" s="58" t="s">
        <v>15</v>
      </c>
      <c r="D32" s="58">
        <v>812</v>
      </c>
      <c r="E32" s="58" t="s">
        <v>2647</v>
      </c>
      <c r="F32" s="58" t="s">
        <v>3362</v>
      </c>
      <c r="G32" s="58" t="s">
        <v>2647</v>
      </c>
      <c r="H32" s="58" t="s">
        <v>75</v>
      </c>
      <c r="I32" s="4">
        <v>77</v>
      </c>
      <c r="J32" s="4">
        <f>IFERROR(VLOOKUP(A32,'GS by School'!A:X,20,0),0)</f>
        <v>0</v>
      </c>
      <c r="K32" s="4">
        <f t="shared" si="0"/>
        <v>77</v>
      </c>
      <c r="L32" s="8">
        <f>IFERROR(I32/#REF!,0)</f>
        <v>0</v>
      </c>
    </row>
    <row r="33" spans="1:12" ht="25.5" customHeight="1" x14ac:dyDescent="0.3">
      <c r="A33" s="4" t="s">
        <v>1529</v>
      </c>
      <c r="B33" s="36" t="s">
        <v>1530</v>
      </c>
      <c r="C33" s="58" t="s">
        <v>15</v>
      </c>
      <c r="D33" s="58">
        <v>823</v>
      </c>
      <c r="E33" s="58" t="s">
        <v>3363</v>
      </c>
      <c r="F33" s="58" t="s">
        <v>3364</v>
      </c>
      <c r="G33" s="58" t="s">
        <v>2647</v>
      </c>
      <c r="H33" s="58" t="s">
        <v>75</v>
      </c>
      <c r="I33" s="4">
        <v>182</v>
      </c>
      <c r="J33" s="4">
        <f>IFERROR(VLOOKUP(A33,'GS by School'!A:X,20,0),0)</f>
        <v>0</v>
      </c>
      <c r="K33" s="4">
        <f t="shared" si="0"/>
        <v>182</v>
      </c>
      <c r="L33" s="8">
        <f>IFERROR(I33/#REF!,0)</f>
        <v>0</v>
      </c>
    </row>
    <row r="34" spans="1:12" ht="25.5" customHeight="1" x14ac:dyDescent="0.3">
      <c r="A34" s="4" t="s">
        <v>1235</v>
      </c>
      <c r="B34" s="36" t="s">
        <v>1236</v>
      </c>
      <c r="C34" s="58" t="s">
        <v>15</v>
      </c>
      <c r="D34" s="58">
        <v>824</v>
      </c>
      <c r="E34" s="58" t="s">
        <v>3365</v>
      </c>
      <c r="F34" s="58" t="s">
        <v>3366</v>
      </c>
      <c r="G34" s="58" t="s">
        <v>2647</v>
      </c>
      <c r="H34" s="58" t="s">
        <v>75</v>
      </c>
      <c r="I34" s="4">
        <v>239</v>
      </c>
      <c r="J34" s="4">
        <f>IFERROR(VLOOKUP(A34,'GS by School'!A:X,20,0),0)</f>
        <v>0</v>
      </c>
      <c r="K34" s="4">
        <f t="shared" si="0"/>
        <v>239</v>
      </c>
      <c r="L34" s="8">
        <f>IFERROR(I34/#REF!,0)</f>
        <v>0</v>
      </c>
    </row>
    <row r="35" spans="1:12" ht="30.75" customHeight="1" x14ac:dyDescent="0.3">
      <c r="A35" s="4" t="s">
        <v>3367</v>
      </c>
      <c r="B35" s="36" t="s">
        <v>3368</v>
      </c>
      <c r="C35" s="58" t="s">
        <v>15</v>
      </c>
      <c r="D35" s="58">
        <v>812</v>
      </c>
      <c r="E35" s="58" t="s">
        <v>2647</v>
      </c>
      <c r="F35" s="58" t="s">
        <v>3369</v>
      </c>
      <c r="G35" s="58" t="s">
        <v>2647</v>
      </c>
      <c r="H35" s="58" t="s">
        <v>75</v>
      </c>
      <c r="I35" s="4">
        <v>0</v>
      </c>
      <c r="J35" s="4">
        <f>IFERROR(VLOOKUP(A35,'GS by School'!A:X,20,0),0)</f>
        <v>0</v>
      </c>
      <c r="K35" s="4">
        <f t="shared" si="0"/>
        <v>0</v>
      </c>
      <c r="L35" s="8">
        <f>IFERROR(I35/#REF!,0)</f>
        <v>0</v>
      </c>
    </row>
    <row r="36" spans="1:12" ht="25.5" customHeight="1" x14ac:dyDescent="0.3">
      <c r="A36" s="4" t="s">
        <v>828</v>
      </c>
      <c r="B36" s="36" t="s">
        <v>829</v>
      </c>
      <c r="C36" s="58" t="s">
        <v>15</v>
      </c>
      <c r="D36" s="58">
        <v>812</v>
      </c>
      <c r="E36" s="58" t="s">
        <v>3370</v>
      </c>
      <c r="F36" s="58" t="s">
        <v>3371</v>
      </c>
      <c r="G36" s="58" t="s">
        <v>2647</v>
      </c>
      <c r="H36" s="58" t="s">
        <v>75</v>
      </c>
      <c r="I36" s="4">
        <v>238</v>
      </c>
      <c r="J36" s="4">
        <f>IFERROR(VLOOKUP(A36,'GS by School'!A:X,20,0),0)</f>
        <v>0</v>
      </c>
      <c r="K36" s="4">
        <f t="shared" si="0"/>
        <v>238</v>
      </c>
      <c r="L36" s="8">
        <f>IFERROR(I36/#REF!,0)</f>
        <v>0</v>
      </c>
    </row>
    <row r="37" spans="1:12" ht="25.5" customHeight="1" x14ac:dyDescent="0.3">
      <c r="A37" s="4" t="s">
        <v>472</v>
      </c>
      <c r="B37" s="36" t="s">
        <v>473</v>
      </c>
      <c r="C37" s="58" t="s">
        <v>15</v>
      </c>
      <c r="D37" s="58">
        <v>852</v>
      </c>
      <c r="E37" s="58" t="s">
        <v>3372</v>
      </c>
      <c r="F37" s="58" t="s">
        <v>3373</v>
      </c>
      <c r="G37" s="58" t="s">
        <v>2647</v>
      </c>
      <c r="H37" s="58" t="s">
        <v>75</v>
      </c>
      <c r="I37" s="4">
        <v>204</v>
      </c>
      <c r="J37" s="4">
        <f>IFERROR(VLOOKUP(A37,'GS by School'!A:X,20,0),0)</f>
        <v>0</v>
      </c>
      <c r="K37" s="4">
        <f t="shared" si="0"/>
        <v>204</v>
      </c>
      <c r="L37" s="8">
        <f>IFERROR(I37/#REF!,0)</f>
        <v>0</v>
      </c>
    </row>
    <row r="38" spans="1:12" ht="25.5" customHeight="1" x14ac:dyDescent="0.3">
      <c r="A38" s="4" t="s">
        <v>449</v>
      </c>
      <c r="B38" s="36" t="s">
        <v>448</v>
      </c>
      <c r="C38" s="58" t="s">
        <v>15</v>
      </c>
      <c r="D38" s="58">
        <v>812</v>
      </c>
      <c r="E38" s="58" t="s">
        <v>2647</v>
      </c>
      <c r="F38" s="58" t="s">
        <v>3374</v>
      </c>
      <c r="G38" s="58" t="s">
        <v>2647</v>
      </c>
      <c r="H38" s="58" t="s">
        <v>75</v>
      </c>
      <c r="I38" s="4">
        <v>161</v>
      </c>
      <c r="J38" s="4">
        <f>IFERROR(VLOOKUP(A38,'GS by School'!A:X,20,0),0)</f>
        <v>0</v>
      </c>
      <c r="K38" s="4">
        <f t="shared" si="0"/>
        <v>161</v>
      </c>
      <c r="L38" s="8">
        <f>IFERROR(I38/#REF!,0)</f>
        <v>0</v>
      </c>
    </row>
    <row r="39" spans="1:12" ht="25.5" customHeight="1" x14ac:dyDescent="0.3">
      <c r="A39" s="4" t="s">
        <v>960</v>
      </c>
      <c r="B39" s="36" t="s">
        <v>961</v>
      </c>
      <c r="C39" s="58" t="s">
        <v>15</v>
      </c>
      <c r="D39" s="58">
        <v>812</v>
      </c>
      <c r="E39" s="58" t="s">
        <v>2647</v>
      </c>
      <c r="F39" s="58" t="s">
        <v>3375</v>
      </c>
      <c r="G39" s="58" t="s">
        <v>2647</v>
      </c>
      <c r="H39" s="58" t="s">
        <v>75</v>
      </c>
      <c r="I39" s="4">
        <v>188</v>
      </c>
      <c r="J39" s="4">
        <f>IFERROR(VLOOKUP(A39,'GS by School'!A:X,20,0),0)</f>
        <v>0</v>
      </c>
      <c r="K39" s="4">
        <f t="shared" si="0"/>
        <v>188</v>
      </c>
      <c r="L39" s="8">
        <f>IFERROR(I39/#REF!,0)</f>
        <v>0</v>
      </c>
    </row>
    <row r="40" spans="1:12" ht="25.5" customHeight="1" x14ac:dyDescent="0.3">
      <c r="A40" s="4" t="s">
        <v>849</v>
      </c>
      <c r="B40" s="36" t="s">
        <v>851</v>
      </c>
      <c r="C40" s="58" t="s">
        <v>15</v>
      </c>
      <c r="D40" s="58">
        <v>820</v>
      </c>
      <c r="E40" s="58" t="s">
        <v>3349</v>
      </c>
      <c r="F40" s="58" t="s">
        <v>3376</v>
      </c>
      <c r="G40" s="58" t="s">
        <v>2647</v>
      </c>
      <c r="H40" s="58" t="s">
        <v>75</v>
      </c>
      <c r="I40" s="4">
        <v>196</v>
      </c>
      <c r="J40" s="4">
        <f>IFERROR(VLOOKUP(A40,'GS by School'!A:X,20,0),0)</f>
        <v>0</v>
      </c>
      <c r="K40" s="4">
        <f t="shared" si="0"/>
        <v>196</v>
      </c>
      <c r="L40" s="8">
        <f>IFERROR(I40/#REF!,0)</f>
        <v>0</v>
      </c>
    </row>
    <row r="41" spans="1:12" ht="33.75" customHeight="1" x14ac:dyDescent="0.3">
      <c r="A41" s="4" t="s">
        <v>577</v>
      </c>
      <c r="B41" s="36" t="s">
        <v>3377</v>
      </c>
      <c r="C41" s="58" t="s">
        <v>15</v>
      </c>
      <c r="D41" s="58">
        <v>812</v>
      </c>
      <c r="E41" s="58" t="s">
        <v>2647</v>
      </c>
      <c r="F41" s="58" t="s">
        <v>3378</v>
      </c>
      <c r="G41" s="58" t="s">
        <v>2647</v>
      </c>
      <c r="H41" s="58" t="s">
        <v>75</v>
      </c>
      <c r="I41" s="4">
        <v>284</v>
      </c>
      <c r="J41" s="4">
        <f>IFERROR(VLOOKUP(A41,'GS by School'!A:X,20,0),0)</f>
        <v>0</v>
      </c>
      <c r="K41" s="4">
        <f t="shared" si="0"/>
        <v>284</v>
      </c>
      <c r="L41" s="8">
        <f>IFERROR(I41/#REF!,0)</f>
        <v>0</v>
      </c>
    </row>
    <row r="42" spans="1:12" ht="25.5" customHeight="1" x14ac:dyDescent="0.3">
      <c r="A42" s="4" t="s">
        <v>1606</v>
      </c>
      <c r="B42" s="36" t="s">
        <v>1602</v>
      </c>
      <c r="C42" s="58" t="s">
        <v>15</v>
      </c>
      <c r="D42" s="58">
        <v>812</v>
      </c>
      <c r="E42" s="58" t="s">
        <v>2647</v>
      </c>
      <c r="F42" s="58" t="s">
        <v>3379</v>
      </c>
      <c r="G42" s="58" t="s">
        <v>2647</v>
      </c>
      <c r="H42" s="58" t="s">
        <v>75</v>
      </c>
      <c r="I42" s="4">
        <v>165</v>
      </c>
      <c r="J42" s="4">
        <f>IFERROR(VLOOKUP(A42,'GS by School'!A:X,20,0),0)</f>
        <v>0</v>
      </c>
      <c r="K42" s="4">
        <f t="shared" si="0"/>
        <v>165</v>
      </c>
      <c r="L42" s="8">
        <f>IFERROR(I42/#REF!,0)</f>
        <v>0</v>
      </c>
    </row>
    <row r="43" spans="1:12" ht="25.5" customHeight="1" x14ac:dyDescent="0.3">
      <c r="A43" s="4" t="s">
        <v>2162</v>
      </c>
      <c r="B43" s="36" t="s">
        <v>2163</v>
      </c>
      <c r="C43" s="58" t="s">
        <v>15</v>
      </c>
      <c r="D43" s="58">
        <v>823</v>
      </c>
      <c r="E43" s="58" t="s">
        <v>3363</v>
      </c>
      <c r="F43" s="58" t="s">
        <v>3380</v>
      </c>
      <c r="G43" s="58" t="s">
        <v>2647</v>
      </c>
      <c r="H43" s="58" t="s">
        <v>75</v>
      </c>
      <c r="I43" s="4">
        <v>65</v>
      </c>
      <c r="J43" s="4">
        <f>IFERROR(VLOOKUP(A43,'GS by School'!A:X,20,0),0)</f>
        <v>0</v>
      </c>
      <c r="K43" s="4">
        <f t="shared" si="0"/>
        <v>65</v>
      </c>
      <c r="L43" s="8">
        <f>IFERROR(I43/#REF!,0)</f>
        <v>0</v>
      </c>
    </row>
    <row r="44" spans="1:12" ht="25.5" customHeight="1" x14ac:dyDescent="0.3">
      <c r="A44" s="4" t="s">
        <v>2176</v>
      </c>
      <c r="B44" s="36" t="s">
        <v>2177</v>
      </c>
      <c r="C44" s="58" t="s">
        <v>15</v>
      </c>
      <c r="D44" s="58">
        <v>812</v>
      </c>
      <c r="E44" s="58" t="s">
        <v>2647</v>
      </c>
      <c r="F44" s="58" t="s">
        <v>3381</v>
      </c>
      <c r="G44" s="58" t="s">
        <v>2647</v>
      </c>
      <c r="H44" s="58" t="s">
        <v>75</v>
      </c>
      <c r="I44" s="4">
        <v>195</v>
      </c>
      <c r="J44" s="4">
        <f>IFERROR(VLOOKUP(A44,'GS by School'!A:X,20,0),0)</f>
        <v>0</v>
      </c>
      <c r="K44" s="4">
        <f t="shared" si="0"/>
        <v>195</v>
      </c>
      <c r="L44" s="8">
        <f>IFERROR(I44/#REF!,0)</f>
        <v>0</v>
      </c>
    </row>
    <row r="45" spans="1:12" ht="28.5" customHeight="1" x14ac:dyDescent="0.3">
      <c r="A45" s="4" t="s">
        <v>3382</v>
      </c>
      <c r="B45" s="36" t="s">
        <v>3383</v>
      </c>
      <c r="C45" s="58" t="s">
        <v>15</v>
      </c>
      <c r="D45" s="58">
        <v>850</v>
      </c>
      <c r="E45" s="58" t="s">
        <v>3384</v>
      </c>
      <c r="F45" s="58" t="s">
        <v>3385</v>
      </c>
      <c r="G45" s="58" t="s">
        <v>2647</v>
      </c>
      <c r="H45" s="58" t="s">
        <v>75</v>
      </c>
      <c r="I45" s="4">
        <v>95</v>
      </c>
      <c r="J45" s="4">
        <f>IFERROR(VLOOKUP(A45,'GS by School'!A:X,20,0),0)</f>
        <v>0</v>
      </c>
      <c r="K45" s="4">
        <f t="shared" si="0"/>
        <v>95</v>
      </c>
      <c r="L45" s="8">
        <f>IFERROR(I45/#REF!,0)</f>
        <v>0</v>
      </c>
    </row>
    <row r="46" spans="1:12" ht="25.5" customHeight="1" x14ac:dyDescent="0.3">
      <c r="A46" s="4" t="s">
        <v>936</v>
      </c>
      <c r="B46" s="36" t="s">
        <v>937</v>
      </c>
      <c r="C46" s="58" t="s">
        <v>15</v>
      </c>
      <c r="D46" s="58">
        <v>850</v>
      </c>
      <c r="E46" s="58" t="s">
        <v>3386</v>
      </c>
      <c r="F46" s="58" t="s">
        <v>3387</v>
      </c>
      <c r="G46" s="58" t="s">
        <v>2647</v>
      </c>
      <c r="H46" s="58" t="s">
        <v>75</v>
      </c>
      <c r="I46" s="4">
        <v>138</v>
      </c>
      <c r="J46" s="4">
        <f>IFERROR(VLOOKUP(A46,'GS by School'!A:X,20,0),0)</f>
        <v>0</v>
      </c>
      <c r="K46" s="4">
        <f t="shared" si="0"/>
        <v>138</v>
      </c>
      <c r="L46" s="8">
        <f>IFERROR(I46/#REF!,0)</f>
        <v>0</v>
      </c>
    </row>
    <row r="47" spans="1:12" ht="25.5" customHeight="1" x14ac:dyDescent="0.3">
      <c r="A47" s="4" t="s">
        <v>957</v>
      </c>
      <c r="B47" s="36" t="s">
        <v>958</v>
      </c>
      <c r="C47" s="58" t="s">
        <v>15</v>
      </c>
      <c r="D47" s="58">
        <v>812</v>
      </c>
      <c r="E47" s="58" t="s">
        <v>3370</v>
      </c>
      <c r="F47" s="58" t="s">
        <v>3388</v>
      </c>
      <c r="G47" s="58" t="s">
        <v>2647</v>
      </c>
      <c r="H47" s="58" t="s">
        <v>75</v>
      </c>
      <c r="I47" s="4">
        <v>263</v>
      </c>
      <c r="J47" s="4">
        <f>IFERROR(VLOOKUP(A47,'GS by School'!A:X,20,0),0)</f>
        <v>0</v>
      </c>
      <c r="K47" s="4">
        <f t="shared" si="0"/>
        <v>263</v>
      </c>
      <c r="L47" s="8">
        <f>IFERROR(I47/#REF!,0)</f>
        <v>0</v>
      </c>
    </row>
    <row r="48" spans="1:12" ht="25.5" customHeight="1" x14ac:dyDescent="0.3">
      <c r="A48" s="4" t="s">
        <v>662</v>
      </c>
      <c r="B48" s="36" t="s">
        <v>663</v>
      </c>
      <c r="C48" s="58" t="s">
        <v>15</v>
      </c>
      <c r="D48" s="58">
        <v>852</v>
      </c>
      <c r="E48" s="58" t="s">
        <v>3389</v>
      </c>
      <c r="F48" s="58" t="s">
        <v>3390</v>
      </c>
      <c r="G48" s="58" t="s">
        <v>2647</v>
      </c>
      <c r="H48" s="58" t="s">
        <v>75</v>
      </c>
      <c r="I48" s="4">
        <v>69</v>
      </c>
      <c r="J48" s="4">
        <f>IFERROR(VLOOKUP(A48,'GS by School'!A:X,20,0),0)</f>
        <v>0</v>
      </c>
      <c r="K48" s="4">
        <f t="shared" si="0"/>
        <v>69</v>
      </c>
      <c r="L48" s="8">
        <f>IFERROR(I48/#REF!,0)</f>
        <v>0</v>
      </c>
    </row>
    <row r="49" spans="1:12" ht="25.5" customHeight="1" x14ac:dyDescent="0.3">
      <c r="A49" s="4" t="s">
        <v>835</v>
      </c>
      <c r="B49" s="36" t="s">
        <v>836</v>
      </c>
      <c r="C49" s="58" t="s">
        <v>15</v>
      </c>
      <c r="D49" s="58">
        <v>823</v>
      </c>
      <c r="E49" s="58" t="s">
        <v>3391</v>
      </c>
      <c r="F49" s="58" t="s">
        <v>3392</v>
      </c>
      <c r="G49" s="58" t="s">
        <v>2647</v>
      </c>
      <c r="H49" s="58" t="s">
        <v>75</v>
      </c>
      <c r="I49" s="4">
        <v>116</v>
      </c>
      <c r="J49" s="4">
        <f>IFERROR(VLOOKUP(A49,'GS by School'!A:X,20,0),0)</f>
        <v>0</v>
      </c>
      <c r="K49" s="4">
        <f t="shared" si="0"/>
        <v>116</v>
      </c>
      <c r="L49" s="8">
        <f>IFERROR(I49/#REF!,0)</f>
        <v>0</v>
      </c>
    </row>
    <row r="50" spans="1:12" ht="25.5" customHeight="1" x14ac:dyDescent="0.3">
      <c r="A50" s="4" t="s">
        <v>2334</v>
      </c>
      <c r="B50" s="36" t="s">
        <v>2335</v>
      </c>
      <c r="C50" s="58" t="s">
        <v>15</v>
      </c>
      <c r="D50" s="58">
        <v>850</v>
      </c>
      <c r="E50" s="58" t="s">
        <v>3355</v>
      </c>
      <c r="F50" s="58" t="s">
        <v>3393</v>
      </c>
      <c r="G50" s="58" t="s">
        <v>2647</v>
      </c>
      <c r="H50" s="58" t="s">
        <v>75</v>
      </c>
      <c r="I50" s="4">
        <v>0</v>
      </c>
      <c r="J50" s="4">
        <f>IFERROR(VLOOKUP(A50,'GS by School'!A:X,20,0),0)</f>
        <v>0</v>
      </c>
      <c r="K50" s="4">
        <f t="shared" si="0"/>
        <v>0</v>
      </c>
      <c r="L50" s="8">
        <f>IFERROR(I50/#REF!,0)</f>
        <v>0</v>
      </c>
    </row>
    <row r="51" spans="1:12" ht="25.5" customHeight="1" x14ac:dyDescent="0.3">
      <c r="A51" s="4" t="s">
        <v>2226</v>
      </c>
      <c r="B51" s="36" t="s">
        <v>2227</v>
      </c>
      <c r="C51" s="58" t="s">
        <v>15</v>
      </c>
      <c r="D51" s="58">
        <v>812</v>
      </c>
      <c r="E51" s="58" t="s">
        <v>2647</v>
      </c>
      <c r="F51" s="58" t="s">
        <v>3354</v>
      </c>
      <c r="G51" s="58" t="s">
        <v>2647</v>
      </c>
      <c r="H51" s="58" t="s">
        <v>75</v>
      </c>
      <c r="I51" s="4">
        <v>210</v>
      </c>
      <c r="J51" s="4">
        <f>IFERROR(VLOOKUP(A51,'GS by School'!A:X,20,0),0)</f>
        <v>0</v>
      </c>
      <c r="K51" s="4">
        <f t="shared" si="0"/>
        <v>210</v>
      </c>
      <c r="L51" s="8">
        <f>IFERROR(I51/#REF!,0)</f>
        <v>0</v>
      </c>
    </row>
    <row r="52" spans="1:12" ht="25.5" customHeight="1" x14ac:dyDescent="0.3">
      <c r="A52" s="4" t="s">
        <v>2138</v>
      </c>
      <c r="B52" s="36" t="s">
        <v>2139</v>
      </c>
      <c r="C52" s="58" t="s">
        <v>15</v>
      </c>
      <c r="D52" s="58">
        <v>813</v>
      </c>
      <c r="E52" s="58" t="s">
        <v>2647</v>
      </c>
      <c r="F52" s="58" t="s">
        <v>3394</v>
      </c>
      <c r="G52" s="58" t="s">
        <v>2647</v>
      </c>
      <c r="H52" s="58" t="s">
        <v>75</v>
      </c>
      <c r="I52" s="4">
        <v>150</v>
      </c>
      <c r="J52" s="4">
        <f>IFERROR(VLOOKUP(A52,'GS by School'!A:X,20,0),0)</f>
        <v>0</v>
      </c>
      <c r="K52" s="4">
        <f t="shared" si="0"/>
        <v>150</v>
      </c>
      <c r="L52" s="8">
        <f>IFERROR(I52/#REF!,0)</f>
        <v>0</v>
      </c>
    </row>
    <row r="53" spans="1:12" ht="25.5" customHeight="1" x14ac:dyDescent="0.3">
      <c r="A53" s="4" t="s">
        <v>837</v>
      </c>
      <c r="B53" s="36" t="s">
        <v>838</v>
      </c>
      <c r="C53" s="58" t="s">
        <v>15</v>
      </c>
      <c r="D53" s="58">
        <v>812</v>
      </c>
      <c r="E53" s="58" t="s">
        <v>2647</v>
      </c>
      <c r="F53" s="58" t="s">
        <v>3395</v>
      </c>
      <c r="G53" s="58" t="s">
        <v>2647</v>
      </c>
      <c r="H53" s="58" t="s">
        <v>75</v>
      </c>
      <c r="I53" s="4">
        <v>179</v>
      </c>
      <c r="J53" s="4">
        <f>IFERROR(VLOOKUP(A53,'GS by School'!A:X,20,0),0)</f>
        <v>0</v>
      </c>
      <c r="K53" s="4">
        <f t="shared" si="0"/>
        <v>179</v>
      </c>
      <c r="L53" s="8">
        <f>IFERROR(I53/#REF!,0)</f>
        <v>0</v>
      </c>
    </row>
    <row r="54" spans="1:12" ht="25.5" customHeight="1" x14ac:dyDescent="0.3">
      <c r="A54" s="4" t="s">
        <v>1851</v>
      </c>
      <c r="B54" s="36" t="s">
        <v>1852</v>
      </c>
      <c r="C54" s="58" t="s">
        <v>15</v>
      </c>
      <c r="D54" s="58">
        <v>812</v>
      </c>
      <c r="E54" s="58" t="s">
        <v>2647</v>
      </c>
      <c r="F54" s="58" t="s">
        <v>3396</v>
      </c>
      <c r="G54" s="58" t="s">
        <v>2647</v>
      </c>
      <c r="H54" s="58" t="s">
        <v>75</v>
      </c>
      <c r="I54" s="4">
        <v>208</v>
      </c>
      <c r="J54" s="4">
        <f>IFERROR(VLOOKUP(A54,'GS by School'!A:X,20,0),0)</f>
        <v>0</v>
      </c>
      <c r="K54" s="4">
        <f t="shared" si="0"/>
        <v>208</v>
      </c>
      <c r="L54" s="8">
        <f>IFERROR(I54/#REF!,0)</f>
        <v>0</v>
      </c>
    </row>
    <row r="55" spans="1:12" ht="25.5" customHeight="1" x14ac:dyDescent="0.3">
      <c r="A55" s="4" t="s">
        <v>1348</v>
      </c>
      <c r="B55" s="36" t="s">
        <v>1349</v>
      </c>
      <c r="C55" s="58" t="s">
        <v>15</v>
      </c>
      <c r="D55" s="58">
        <v>824</v>
      </c>
      <c r="E55" s="58" t="s">
        <v>3397</v>
      </c>
      <c r="F55" s="58" t="s">
        <v>3398</v>
      </c>
      <c r="G55" s="58" t="s">
        <v>2647</v>
      </c>
      <c r="H55" s="58" t="s">
        <v>75</v>
      </c>
      <c r="I55" s="4">
        <v>136</v>
      </c>
      <c r="J55" s="4">
        <f>IFERROR(VLOOKUP(A55,'GS by School'!A:X,20,0),0)</f>
        <v>0</v>
      </c>
      <c r="K55" s="4">
        <f t="shared" si="0"/>
        <v>136</v>
      </c>
      <c r="L55" s="8">
        <f>IFERROR(I55/#REF!,0)</f>
        <v>0</v>
      </c>
    </row>
    <row r="56" spans="1:12" ht="25.5" customHeight="1" x14ac:dyDescent="0.3">
      <c r="A56" s="4" t="s">
        <v>2427</v>
      </c>
      <c r="B56" s="36" t="s">
        <v>1330</v>
      </c>
      <c r="C56" s="58" t="s">
        <v>15</v>
      </c>
      <c r="D56" s="58">
        <v>850</v>
      </c>
      <c r="E56" s="58" t="s">
        <v>3355</v>
      </c>
      <c r="F56" s="58">
        <v>76450</v>
      </c>
      <c r="G56" s="58" t="s">
        <v>2647</v>
      </c>
      <c r="H56" s="58" t="s">
        <v>75</v>
      </c>
      <c r="I56" s="4">
        <v>0</v>
      </c>
      <c r="J56" s="4">
        <f>IFERROR(VLOOKUP(A56,'GS by School'!A:X,20,0),0)</f>
        <v>0</v>
      </c>
      <c r="K56" s="4">
        <f t="shared" si="0"/>
        <v>0</v>
      </c>
      <c r="L56" s="8">
        <f>IFERROR(I56/#REF!,0)</f>
        <v>0</v>
      </c>
    </row>
    <row r="57" spans="1:12" ht="25.5" customHeight="1" x14ac:dyDescent="0.3">
      <c r="A57" s="4" t="s">
        <v>1673</v>
      </c>
      <c r="B57" s="36" t="s">
        <v>1674</v>
      </c>
      <c r="C57" s="58" t="s">
        <v>15</v>
      </c>
      <c r="D57" s="58">
        <v>812</v>
      </c>
      <c r="E57" s="58" t="s">
        <v>2647</v>
      </c>
      <c r="F57" s="58" t="s">
        <v>3399</v>
      </c>
      <c r="G57" s="58" t="s">
        <v>2647</v>
      </c>
      <c r="H57" s="58" t="s">
        <v>75</v>
      </c>
      <c r="I57" s="4">
        <v>264</v>
      </c>
      <c r="J57" s="4">
        <f>IFERROR(VLOOKUP(A57,'GS by School'!A:X,20,0),0)</f>
        <v>0</v>
      </c>
      <c r="K57" s="4">
        <f t="shared" si="0"/>
        <v>264</v>
      </c>
      <c r="L57" s="8">
        <f>IFERROR(I57/#REF!,0)</f>
        <v>0</v>
      </c>
    </row>
    <row r="58" spans="1:12" ht="25.5" customHeight="1" x14ac:dyDescent="0.3">
      <c r="D58" s="34"/>
    </row>
    <row r="59" spans="1:12" ht="25.5" customHeight="1" x14ac:dyDescent="0.3">
      <c r="D59" s="34"/>
    </row>
    <row r="60" spans="1:12" ht="46.95" customHeight="1" x14ac:dyDescent="0.3">
      <c r="D60" s="34"/>
    </row>
    <row r="61" spans="1:12" ht="46.95" customHeight="1" x14ac:dyDescent="0.3">
      <c r="D61" s="34"/>
    </row>
    <row r="62" spans="1:12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BFE8-9D5B-49A0-BDB1-7A293A964E27}">
  <dimension ref="A1:Q62"/>
  <sheetViews>
    <sheetView topLeftCell="B1" workbookViewId="0">
      <selection activeCell="L4" sqref="L4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9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129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</v>
      </c>
      <c r="C3" s="4">
        <f>IFERROR(VLOOKUP($Q$1,'2025 Girls'!A:G,6,0),0)</f>
        <v>0</v>
      </c>
      <c r="D3" s="4">
        <v>32</v>
      </c>
      <c r="E3" s="4">
        <f>D3-B3</f>
        <v>31</v>
      </c>
      <c r="F3" s="8">
        <f>B3/D3</f>
        <v>3.125E-2</v>
      </c>
      <c r="H3" s="4">
        <f>SUMIFS('2025 Girls'!E:E,'2025 Girls'!$A:$A,$Q$1)</f>
        <v>4</v>
      </c>
      <c r="I3" s="4">
        <f>IFERROR(VLOOKUP($Q$1,'2025 Girls'!A:G,7,0),0)</f>
        <v>2</v>
      </c>
      <c r="J3" s="4">
        <v>0</v>
      </c>
      <c r="K3" s="4">
        <f>J3-H3</f>
        <v>-4</v>
      </c>
      <c r="L3" s="8">
        <f>IFERROR(H3/J3,0)</f>
        <v>0</v>
      </c>
      <c r="N3" s="21">
        <f>B3+H3</f>
        <v>5</v>
      </c>
      <c r="O3" s="21">
        <f>D3+J3</f>
        <v>32</v>
      </c>
      <c r="P3" s="21">
        <f>O3-N3</f>
        <v>27</v>
      </c>
      <c r="Q3" s="8">
        <f>N3/O3</f>
        <v>0.15625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</v>
      </c>
      <c r="C7" s="21">
        <f>VLOOKUP($Q$1,'2025 Adults'!A:G,6,0)</f>
        <v>6</v>
      </c>
      <c r="D7" s="21">
        <v>6</v>
      </c>
      <c r="E7" s="4">
        <f>D7-B7</f>
        <v>5</v>
      </c>
      <c r="F7" s="8">
        <f>B7/D7</f>
        <v>0.16666666666666666</v>
      </c>
      <c r="H7" s="4">
        <f>SUMIFS('2025 Adults'!E:E,'2025 Adults'!$A:$A,$Q$1)</f>
        <v>5</v>
      </c>
      <c r="I7" s="21">
        <f>VLOOKUP($Q$1,'2025 Adults'!A:G,7,0)</f>
        <v>64</v>
      </c>
      <c r="J7" s="21">
        <v>2</v>
      </c>
      <c r="K7" s="4">
        <f>J7-H7</f>
        <v>-3</v>
      </c>
      <c r="L7" s="8">
        <f>H7/J7</f>
        <v>2.5</v>
      </c>
      <c r="N7" s="21">
        <f>B7+H7</f>
        <v>6</v>
      </c>
      <c r="O7" s="21">
        <f>D7+J7</f>
        <v>8</v>
      </c>
      <c r="P7" s="21">
        <f>O7-N7</f>
        <v>2</v>
      </c>
      <c r="Q7" s="8">
        <f>N7/O7</f>
        <v>0.75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2</v>
      </c>
      <c r="D11" s="25">
        <f>C11-B11</f>
        <v>2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25.5" customHeight="1" x14ac:dyDescent="0.3">
      <c r="A14" s="4" t="s">
        <v>1693</v>
      </c>
      <c r="B14" s="61" t="s">
        <v>1692</v>
      </c>
      <c r="C14" s="62" t="s">
        <v>15</v>
      </c>
      <c r="D14" s="63">
        <v>830</v>
      </c>
      <c r="E14" s="62" t="s">
        <v>3400</v>
      </c>
      <c r="F14" s="62" t="s">
        <v>3401</v>
      </c>
      <c r="G14" s="64" t="s">
        <v>2647</v>
      </c>
      <c r="H14" s="64" t="s">
        <v>129</v>
      </c>
      <c r="I14" s="65">
        <v>0</v>
      </c>
      <c r="J14" s="4">
        <f>IFERROR(VLOOKUP(A14,'GS by School'!A:X,20,0),0)</f>
        <v>0</v>
      </c>
      <c r="K14" s="4">
        <f>I14-J14</f>
        <v>0</v>
      </c>
      <c r="L14" s="8">
        <f>IFERROR(I14/#REF!,0)</f>
        <v>0</v>
      </c>
    </row>
    <row r="15" spans="1:17" ht="25.5" customHeight="1" x14ac:dyDescent="0.3">
      <c r="A15" s="39" t="s">
        <v>567</v>
      </c>
      <c r="B15" s="60" t="s">
        <v>568</v>
      </c>
      <c r="C15" s="57" t="s">
        <v>15</v>
      </c>
      <c r="D15" s="49">
        <v>831</v>
      </c>
      <c r="E15" s="49" t="s">
        <v>3402</v>
      </c>
      <c r="F15" s="49" t="s">
        <v>3403</v>
      </c>
      <c r="G15" s="49" t="s">
        <v>2647</v>
      </c>
      <c r="H15" s="57" t="s">
        <v>129</v>
      </c>
      <c r="I15" s="4">
        <v>0</v>
      </c>
      <c r="J15" s="4">
        <f>IFERROR(VLOOKUP(A15,'GS by School'!A:X,20,0),0)</f>
        <v>0</v>
      </c>
      <c r="K15" s="4">
        <f t="shared" ref="K15:K24" si="0">I15-J15</f>
        <v>0</v>
      </c>
      <c r="L15" s="8">
        <f>IFERROR(I15/#REF!,0)</f>
        <v>0</v>
      </c>
    </row>
    <row r="16" spans="1:17" ht="25.5" customHeight="1" x14ac:dyDescent="0.3">
      <c r="A16" s="39" t="s">
        <v>3404</v>
      </c>
      <c r="B16" s="60" t="s">
        <v>3405</v>
      </c>
      <c r="C16" s="57" t="s">
        <v>15</v>
      </c>
      <c r="D16" s="49">
        <v>837</v>
      </c>
      <c r="E16" s="49" t="s">
        <v>3406</v>
      </c>
      <c r="F16" s="49" t="s">
        <v>3407</v>
      </c>
      <c r="G16" s="49" t="s">
        <v>2647</v>
      </c>
      <c r="H16" s="57" t="s">
        <v>129</v>
      </c>
      <c r="I16" s="4">
        <v>89</v>
      </c>
      <c r="J16" s="4">
        <f>IFERROR(VLOOKUP(A16,'GS by School'!A:X,20,0),0)</f>
        <v>0</v>
      </c>
      <c r="K16" s="4">
        <f t="shared" si="0"/>
        <v>89</v>
      </c>
      <c r="L16" s="8">
        <f>IFERROR(I16/#REF!,0)</f>
        <v>0</v>
      </c>
    </row>
    <row r="17" spans="1:12" ht="32.25" customHeight="1" x14ac:dyDescent="0.3">
      <c r="A17" s="39" t="s">
        <v>3408</v>
      </c>
      <c r="B17" s="60" t="s">
        <v>3409</v>
      </c>
      <c r="C17" s="57" t="s">
        <v>15</v>
      </c>
      <c r="D17" s="49">
        <v>830</v>
      </c>
      <c r="E17" s="49" t="s">
        <v>3410</v>
      </c>
      <c r="F17" s="49" t="s">
        <v>3411</v>
      </c>
      <c r="G17" s="49" t="s">
        <v>2647</v>
      </c>
      <c r="H17" s="57" t="s">
        <v>129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25.5" customHeight="1" x14ac:dyDescent="0.3">
      <c r="A18" s="39" t="s">
        <v>357</v>
      </c>
      <c r="B18" s="60" t="s">
        <v>358</v>
      </c>
      <c r="C18" s="57" t="s">
        <v>15</v>
      </c>
      <c r="D18" s="49">
        <v>830</v>
      </c>
      <c r="E18" s="49" t="s">
        <v>3410</v>
      </c>
      <c r="F18" s="49" t="s">
        <v>3412</v>
      </c>
      <c r="G18" s="49" t="s">
        <v>2647</v>
      </c>
      <c r="H18" s="57" t="s">
        <v>129</v>
      </c>
      <c r="I18" s="4">
        <v>116</v>
      </c>
      <c r="J18" s="4">
        <f>IFERROR(VLOOKUP(A18,'GS by School'!A:X,20,0),0)</f>
        <v>0</v>
      </c>
      <c r="K18" s="4">
        <f t="shared" si="0"/>
        <v>116</v>
      </c>
      <c r="L18" s="8">
        <f>IFERROR(I18/#REF!,0)</f>
        <v>0</v>
      </c>
    </row>
    <row r="19" spans="1:12" ht="25.5" customHeight="1" x14ac:dyDescent="0.3">
      <c r="A19" s="39" t="s">
        <v>1357</v>
      </c>
      <c r="B19" s="60" t="s">
        <v>1358</v>
      </c>
      <c r="C19" s="57" t="s">
        <v>15</v>
      </c>
      <c r="D19" s="49">
        <v>830</v>
      </c>
      <c r="E19" s="49" t="s">
        <v>3413</v>
      </c>
      <c r="F19" s="49" t="s">
        <v>3414</v>
      </c>
      <c r="G19" s="49" t="s">
        <v>2647</v>
      </c>
      <c r="H19" s="57" t="s">
        <v>129</v>
      </c>
      <c r="I19" s="4">
        <v>56</v>
      </c>
      <c r="J19" s="4">
        <f>IFERROR(VLOOKUP(A19,'GS by School'!A:X,20,0),0)</f>
        <v>0</v>
      </c>
      <c r="K19" s="4">
        <f t="shared" si="0"/>
        <v>56</v>
      </c>
      <c r="L19" s="8">
        <f>IFERROR(I19/#REF!,0)</f>
        <v>0</v>
      </c>
    </row>
    <row r="20" spans="1:12" ht="27" customHeight="1" x14ac:dyDescent="0.3">
      <c r="A20" s="39" t="s">
        <v>239</v>
      </c>
      <c r="B20" s="60" t="s">
        <v>240</v>
      </c>
      <c r="C20" s="57" t="s">
        <v>15</v>
      </c>
      <c r="D20" s="49">
        <v>830</v>
      </c>
      <c r="E20" s="49" t="s">
        <v>3400</v>
      </c>
      <c r="F20" s="49" t="s">
        <v>3415</v>
      </c>
      <c r="G20" s="49" t="s">
        <v>2647</v>
      </c>
      <c r="H20" s="57" t="s">
        <v>129</v>
      </c>
      <c r="I20" s="4">
        <v>124</v>
      </c>
      <c r="J20" s="4">
        <f>IFERROR(VLOOKUP(A20,'GS by School'!A:X,20,0),0)</f>
        <v>0</v>
      </c>
      <c r="K20" s="4">
        <f t="shared" si="0"/>
        <v>124</v>
      </c>
      <c r="L20" s="8">
        <f>IFERROR(I20/#REF!,0)</f>
        <v>0</v>
      </c>
    </row>
    <row r="21" spans="1:12" ht="25.5" customHeight="1" x14ac:dyDescent="0.3">
      <c r="A21" s="4" t="s">
        <v>2043</v>
      </c>
      <c r="B21" s="36" t="s">
        <v>2044</v>
      </c>
      <c r="C21" s="58" t="s">
        <v>15</v>
      </c>
      <c r="D21" s="58">
        <v>831</v>
      </c>
      <c r="E21" s="58" t="s">
        <v>3416</v>
      </c>
      <c r="F21" s="58" t="s">
        <v>3417</v>
      </c>
      <c r="G21" s="58" t="s">
        <v>2647</v>
      </c>
      <c r="H21" s="58" t="s">
        <v>129</v>
      </c>
      <c r="I21" s="4">
        <v>95</v>
      </c>
      <c r="J21" s="4">
        <f>IFERROR(VLOOKUP(A21,'GS by School'!A:X,20,0),0)</f>
        <v>0</v>
      </c>
      <c r="K21" s="4">
        <f t="shared" si="0"/>
        <v>95</v>
      </c>
      <c r="L21" s="8">
        <f>IFERROR(I21/#REF!,0)</f>
        <v>0</v>
      </c>
    </row>
    <row r="22" spans="1:12" ht="25.5" customHeight="1" x14ac:dyDescent="0.3">
      <c r="A22" s="4" t="s">
        <v>2181</v>
      </c>
      <c r="B22" s="36" t="s">
        <v>2182</v>
      </c>
      <c r="C22" s="58" t="s">
        <v>15</v>
      </c>
      <c r="D22" s="58">
        <v>840</v>
      </c>
      <c r="E22" s="58" t="s">
        <v>3418</v>
      </c>
      <c r="F22" s="58" t="s">
        <v>3419</v>
      </c>
      <c r="G22" s="58" t="s">
        <v>2647</v>
      </c>
      <c r="H22" s="58" t="s">
        <v>129</v>
      </c>
      <c r="I22" s="4">
        <v>108</v>
      </c>
      <c r="J22" s="4">
        <f>IFERROR(VLOOKUP(A22,'GS by School'!A:X,20,0),0)</f>
        <v>0</v>
      </c>
      <c r="K22" s="4">
        <f t="shared" si="0"/>
        <v>108</v>
      </c>
      <c r="L22" s="8">
        <f>IFERROR(I22/#REF!,0)</f>
        <v>0</v>
      </c>
    </row>
    <row r="23" spans="1:12" ht="25.5" customHeight="1" x14ac:dyDescent="0.3">
      <c r="A23" s="4" t="s">
        <v>2183</v>
      </c>
      <c r="B23" s="36" t="s">
        <v>2184</v>
      </c>
      <c r="C23" s="58" t="s">
        <v>15</v>
      </c>
      <c r="D23" s="58">
        <v>830</v>
      </c>
      <c r="E23" s="58" t="s">
        <v>3400</v>
      </c>
      <c r="F23" s="58" t="s">
        <v>3420</v>
      </c>
      <c r="G23" s="58" t="s">
        <v>2647</v>
      </c>
      <c r="H23" s="58" t="s">
        <v>129</v>
      </c>
      <c r="I23" s="4">
        <v>260</v>
      </c>
      <c r="J23" s="4">
        <f>IFERROR(VLOOKUP(A23,'GS by School'!A:X,20,0),0)</f>
        <v>0</v>
      </c>
      <c r="K23" s="4">
        <f t="shared" si="0"/>
        <v>260</v>
      </c>
      <c r="L23" s="8">
        <f>IFERROR(I23/#REF!,0)</f>
        <v>0</v>
      </c>
    </row>
    <row r="24" spans="1:12" ht="25.5" customHeight="1" x14ac:dyDescent="0.3">
      <c r="A24" s="4" t="s">
        <v>792</v>
      </c>
      <c r="B24" s="36" t="s">
        <v>793</v>
      </c>
      <c r="C24" s="58" t="s">
        <v>15</v>
      </c>
      <c r="D24" s="58">
        <v>830</v>
      </c>
      <c r="E24" s="58" t="s">
        <v>3400</v>
      </c>
      <c r="F24" s="58" t="s">
        <v>3421</v>
      </c>
      <c r="G24" s="58" t="s">
        <v>2647</v>
      </c>
      <c r="H24" s="58" t="s">
        <v>129</v>
      </c>
      <c r="I24" s="4">
        <v>132</v>
      </c>
      <c r="J24" s="4">
        <f>IFERROR(VLOOKUP(A24,'GS by School'!A:X,20,0),0)</f>
        <v>0</v>
      </c>
      <c r="K24" s="4">
        <f t="shared" si="0"/>
        <v>132</v>
      </c>
      <c r="L24" s="8">
        <f>IFERROR(I24/#REF!,0)</f>
        <v>0</v>
      </c>
    </row>
    <row r="25" spans="1:12" ht="25.5" customHeight="1" x14ac:dyDescent="0.3">
      <c r="E25" s="34"/>
    </row>
    <row r="26" spans="1:12" ht="25.5" customHeight="1" x14ac:dyDescent="0.3">
      <c r="D26" s="34"/>
    </row>
    <row r="27" spans="1:12" ht="25.5" customHeight="1" x14ac:dyDescent="0.3">
      <c r="D27" s="34"/>
    </row>
    <row r="28" spans="1:12" ht="25.5" customHeight="1" x14ac:dyDescent="0.3">
      <c r="D28" s="34"/>
    </row>
    <row r="29" spans="1:12" ht="25.5" customHeight="1" x14ac:dyDescent="0.3">
      <c r="D29" s="34"/>
    </row>
    <row r="30" spans="1:12" ht="25.5" customHeight="1" x14ac:dyDescent="0.3">
      <c r="D30" s="34"/>
    </row>
    <row r="31" spans="1:12" ht="25.5" customHeight="1" x14ac:dyDescent="0.3">
      <c r="D31" s="34"/>
    </row>
    <row r="32" spans="1:12" ht="25.5" customHeight="1" x14ac:dyDescent="0.3">
      <c r="D32" s="34"/>
    </row>
    <row r="33" spans="4:4" ht="25.5" customHeight="1" x14ac:dyDescent="0.3">
      <c r="D33" s="34"/>
    </row>
    <row r="34" spans="4:4" ht="25.5" customHeight="1" x14ac:dyDescent="0.3">
      <c r="D34" s="34"/>
    </row>
    <row r="35" spans="4:4" ht="25.5" customHeight="1" x14ac:dyDescent="0.3">
      <c r="D35" s="34"/>
    </row>
    <row r="36" spans="4:4" ht="25.5" customHeight="1" x14ac:dyDescent="0.3">
      <c r="D36" s="34"/>
    </row>
    <row r="37" spans="4:4" ht="25.5" customHeight="1" x14ac:dyDescent="0.3">
      <c r="D37" s="34"/>
    </row>
    <row r="38" spans="4:4" ht="25.5" customHeight="1" x14ac:dyDescent="0.3">
      <c r="D38" s="34"/>
    </row>
    <row r="39" spans="4:4" ht="25.5" customHeight="1" x14ac:dyDescent="0.3">
      <c r="D39" s="34"/>
    </row>
    <row r="40" spans="4:4" ht="25.5" customHeight="1" x14ac:dyDescent="0.3">
      <c r="D40" s="34"/>
    </row>
    <row r="41" spans="4:4" ht="25.5" customHeight="1" x14ac:dyDescent="0.3">
      <c r="D41" s="34"/>
    </row>
    <row r="42" spans="4:4" ht="25.5" customHeight="1" x14ac:dyDescent="0.3">
      <c r="D42" s="34"/>
    </row>
    <row r="43" spans="4:4" ht="25.5" customHeight="1" x14ac:dyDescent="0.3">
      <c r="D43" s="34"/>
    </row>
    <row r="44" spans="4:4" ht="25.5" customHeight="1" x14ac:dyDescent="0.3">
      <c r="D44" s="34"/>
    </row>
    <row r="45" spans="4:4" ht="25.5" customHeight="1" x14ac:dyDescent="0.3">
      <c r="D45" s="34"/>
    </row>
    <row r="46" spans="4:4" ht="25.5" customHeight="1" x14ac:dyDescent="0.3">
      <c r="D46" s="34"/>
    </row>
    <row r="47" spans="4:4" ht="25.5" customHeight="1" x14ac:dyDescent="0.3">
      <c r="D47" s="34"/>
    </row>
    <row r="48" spans="4:4" ht="25.5" customHeight="1" x14ac:dyDescent="0.3">
      <c r="D48" s="34"/>
    </row>
    <row r="49" spans="4:4" ht="25.5" customHeight="1" x14ac:dyDescent="0.3">
      <c r="D49" s="34"/>
    </row>
    <row r="50" spans="4:4" ht="25.5" customHeight="1" x14ac:dyDescent="0.3">
      <c r="D50" s="34"/>
    </row>
    <row r="51" spans="4:4" ht="25.5" customHeight="1" x14ac:dyDescent="0.3">
      <c r="D51" s="34"/>
    </row>
    <row r="52" spans="4:4" ht="25.5" customHeight="1" x14ac:dyDescent="0.3">
      <c r="D52" s="34"/>
    </row>
    <row r="53" spans="4:4" ht="25.5" customHeight="1" x14ac:dyDescent="0.3">
      <c r="D53" s="34"/>
    </row>
    <row r="54" spans="4:4" ht="25.5" customHeight="1" x14ac:dyDescent="0.3">
      <c r="D54" s="34"/>
    </row>
    <row r="55" spans="4:4" ht="25.5" customHeight="1" x14ac:dyDescent="0.3">
      <c r="D55" s="34"/>
    </row>
    <row r="56" spans="4:4" ht="25.5" customHeight="1" x14ac:dyDescent="0.3">
      <c r="D56" s="34"/>
    </row>
    <row r="57" spans="4:4" ht="25.5" customHeight="1" x14ac:dyDescent="0.3">
      <c r="D57" s="34"/>
    </row>
    <row r="58" spans="4:4" ht="25.5" customHeight="1" x14ac:dyDescent="0.3">
      <c r="D58" s="34"/>
    </row>
    <row r="59" spans="4:4" ht="25.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D12A-0864-4F6A-B2BA-282BDFF11957}">
  <dimension ref="A1:Q62"/>
  <sheetViews>
    <sheetView topLeftCell="B5" workbookViewId="0">
      <selection activeCell="G9" sqref="G9"/>
    </sheetView>
  </sheetViews>
  <sheetFormatPr defaultColWidth="9.109375" defaultRowHeight="46.95" customHeight="1" x14ac:dyDescent="0.3"/>
  <cols>
    <col min="1" max="1" width="5.33203125" style="7" hidden="1" customWidth="1"/>
    <col min="2" max="2" width="15.44140625" style="7" customWidth="1"/>
    <col min="3" max="3" width="5.6640625" style="7" customWidth="1"/>
    <col min="4" max="4" width="8.88671875" style="7" customWidth="1"/>
    <col min="5" max="5" width="6.88671875" style="7" customWidth="1"/>
    <col min="6" max="6" width="8" style="7" customWidth="1"/>
    <col min="7" max="7" width="8.6640625" style="7" customWidth="1"/>
    <col min="8" max="10" width="7.6640625" style="7" customWidth="1"/>
    <col min="11" max="11" width="11.33203125" style="7" customWidth="1"/>
    <col min="12" max="12" width="8.886718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112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192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">
        <v>192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</v>
      </c>
      <c r="C3" s="4">
        <f>VLOOKUP($Q$1,'2025 Girls'!A:G,6,0)</f>
        <v>14</v>
      </c>
      <c r="D3" s="4">
        <v>165</v>
      </c>
      <c r="E3" s="4">
        <f>D3-B3</f>
        <v>162</v>
      </c>
      <c r="F3" s="8">
        <f>B3/D3</f>
        <v>1.8181818181818181E-2</v>
      </c>
      <c r="H3" s="4">
        <f>SUMIFS('2025 Girls'!E:E,'2025 Girls'!$A:$A,$Q$1)</f>
        <v>62</v>
      </c>
      <c r="I3" s="4">
        <f>VLOOKUP($Q$1,'2025 Girls'!A:G,7,0)</f>
        <v>106</v>
      </c>
      <c r="J3" s="4">
        <v>90</v>
      </c>
      <c r="K3" s="4">
        <f>J3-H3</f>
        <v>28</v>
      </c>
      <c r="L3" s="8">
        <f>H3/J3</f>
        <v>0.68888888888888888</v>
      </c>
      <c r="N3" s="21">
        <f>B3+H3</f>
        <v>65</v>
      </c>
      <c r="O3" s="21">
        <f>D3+J3</f>
        <v>255</v>
      </c>
      <c r="P3" s="21">
        <f>O3-N3</f>
        <v>190</v>
      </c>
      <c r="Q3" s="8">
        <f>N3/O3</f>
        <v>0.25490196078431371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">
        <v>194</v>
      </c>
      <c r="E6" s="10" t="s">
        <v>61</v>
      </c>
      <c r="F6" s="85" t="s">
        <v>3548</v>
      </c>
      <c r="H6" s="15" t="str">
        <f>B2</f>
        <v>2025 Members as of 9/19/2024</v>
      </c>
      <c r="I6" s="6" t="s">
        <v>54</v>
      </c>
      <c r="J6" s="6" t="s">
        <v>193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</v>
      </c>
      <c r="C7" s="21">
        <f>VLOOKUP($Q$1,'2025 Adults'!A:G,6,0)</f>
        <v>0</v>
      </c>
      <c r="D7" s="21">
        <v>53</v>
      </c>
      <c r="E7" s="4">
        <f>D7-B7</f>
        <v>52</v>
      </c>
      <c r="F7" s="8">
        <f>B7/D7</f>
        <v>1.8867924528301886E-2</v>
      </c>
      <c r="H7" s="4">
        <f>SUMIFS('2025 Adults'!E:E,'2025 Adults'!$A:$A,$Q$1)</f>
        <v>44</v>
      </c>
      <c r="I7" s="21">
        <f>VLOOKUP($Q$1,'2025 Adults'!A:G,7,0)</f>
        <v>0</v>
      </c>
      <c r="J7" s="21">
        <v>110</v>
      </c>
      <c r="K7" s="4">
        <f>J7-H7</f>
        <v>66</v>
      </c>
      <c r="L7" s="8">
        <f>H7/J7</f>
        <v>0.4</v>
      </c>
      <c r="N7" s="21">
        <f>B7+H7</f>
        <v>45</v>
      </c>
      <c r="O7" s="21">
        <f>D7+J7</f>
        <v>163</v>
      </c>
      <c r="P7" s="21">
        <f>O7-N7</f>
        <v>118</v>
      </c>
      <c r="Q7" s="8">
        <f>N7/O7</f>
        <v>0.27607361963190186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0</v>
      </c>
      <c r="C11" s="5">
        <v>5</v>
      </c>
      <c r="D11" s="25">
        <f>C11-B11</f>
        <v>5</v>
      </c>
      <c r="E11" s="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46.9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/>
      <c r="J13" s="73" t="str">
        <f>Summary!Y1</f>
        <v>2025 Members as of 9/19/2024</v>
      </c>
      <c r="K13" s="54" t="s">
        <v>2484</v>
      </c>
      <c r="L13" s="55" t="s">
        <v>9</v>
      </c>
      <c r="M13" s="56" t="s">
        <v>10</v>
      </c>
    </row>
    <row r="14" spans="1:17" ht="18.75" customHeight="1" x14ac:dyDescent="0.3">
      <c r="A14" s="4" t="s">
        <v>748</v>
      </c>
      <c r="B14" s="61" t="s">
        <v>749</v>
      </c>
      <c r="C14" s="62" t="s">
        <v>15</v>
      </c>
      <c r="D14" s="63">
        <v>834</v>
      </c>
      <c r="E14" s="62" t="s">
        <v>3422</v>
      </c>
      <c r="F14" s="62" t="s">
        <v>3423</v>
      </c>
      <c r="G14" s="64" t="s">
        <v>2647</v>
      </c>
      <c r="H14" s="64" t="s">
        <v>112</v>
      </c>
      <c r="I14" s="65"/>
      <c r="J14" s="65">
        <v>175</v>
      </c>
      <c r="K14" s="4">
        <f>IFERROR(VLOOKUP(B14,'GS by School'!B:Y,20,0),0)</f>
        <v>0</v>
      </c>
      <c r="L14" s="4">
        <f>J14-K14</f>
        <v>175</v>
      </c>
      <c r="M14" s="8">
        <f>IFERROR(J14/I14,0)</f>
        <v>0</v>
      </c>
    </row>
    <row r="15" spans="1:17" ht="18.75" customHeight="1" x14ac:dyDescent="0.3">
      <c r="A15" s="39" t="s">
        <v>1909</v>
      </c>
      <c r="B15" s="60" t="s">
        <v>1908</v>
      </c>
      <c r="C15" s="57" t="s">
        <v>15</v>
      </c>
      <c r="D15" s="49">
        <v>835</v>
      </c>
      <c r="E15" s="49" t="s">
        <v>1906</v>
      </c>
      <c r="F15" s="49" t="s">
        <v>3424</v>
      </c>
      <c r="G15" s="49" t="s">
        <v>2647</v>
      </c>
      <c r="H15" s="57" t="s">
        <v>112</v>
      </c>
      <c r="I15" s="47"/>
      <c r="J15" s="4">
        <v>0</v>
      </c>
      <c r="K15" s="4">
        <f>IFERROR(VLOOKUP(B15,'GS by School'!B:Y,20,0),0)</f>
        <v>0</v>
      </c>
      <c r="L15" s="4">
        <f t="shared" ref="L15:L43" si="0">J15-K15</f>
        <v>0</v>
      </c>
      <c r="M15" s="8">
        <f t="shared" ref="M15:M43" si="1">IFERROR(J15/I15,0)</f>
        <v>0</v>
      </c>
    </row>
    <row r="16" spans="1:17" ht="18.75" customHeight="1" x14ac:dyDescent="0.3">
      <c r="A16" s="39" t="s">
        <v>1915</v>
      </c>
      <c r="B16" s="60" t="s">
        <v>1916</v>
      </c>
      <c r="C16" s="57" t="s">
        <v>15</v>
      </c>
      <c r="D16" s="49">
        <v>834</v>
      </c>
      <c r="E16" s="49" t="s">
        <v>3425</v>
      </c>
      <c r="F16" s="49" t="s">
        <v>3426</v>
      </c>
      <c r="G16" s="49" t="s">
        <v>2647</v>
      </c>
      <c r="H16" s="57" t="s">
        <v>112</v>
      </c>
      <c r="I16" s="47"/>
      <c r="J16" s="4">
        <v>161</v>
      </c>
      <c r="K16" s="4">
        <f>IFERROR(VLOOKUP(B16,'GS by School'!B:Y,20,0),0)</f>
        <v>0</v>
      </c>
      <c r="L16" s="4">
        <f t="shared" si="0"/>
        <v>161</v>
      </c>
      <c r="M16" s="8">
        <f t="shared" si="1"/>
        <v>0</v>
      </c>
    </row>
    <row r="17" spans="1:13" ht="18.75" customHeight="1" x14ac:dyDescent="0.3">
      <c r="A17" s="39" t="s">
        <v>1895</v>
      </c>
      <c r="B17" s="60" t="s">
        <v>1896</v>
      </c>
      <c r="C17" s="57" t="s">
        <v>15</v>
      </c>
      <c r="D17" s="49">
        <v>834</v>
      </c>
      <c r="E17" s="49" t="s">
        <v>3427</v>
      </c>
      <c r="F17" s="49" t="s">
        <v>3428</v>
      </c>
      <c r="G17" s="49" t="s">
        <v>2647</v>
      </c>
      <c r="H17" s="57" t="s">
        <v>112</v>
      </c>
      <c r="I17" s="47"/>
      <c r="J17" s="4">
        <v>204</v>
      </c>
      <c r="K17" s="4">
        <f>IFERROR(VLOOKUP(B17,'GS by School'!B:Y,20,0),0)</f>
        <v>0</v>
      </c>
      <c r="L17" s="4">
        <f t="shared" si="0"/>
        <v>204</v>
      </c>
      <c r="M17" s="8">
        <f t="shared" si="1"/>
        <v>0</v>
      </c>
    </row>
    <row r="18" spans="1:13" ht="18.75" customHeight="1" x14ac:dyDescent="0.3">
      <c r="A18" s="39" t="s">
        <v>1818</v>
      </c>
      <c r="B18" s="60" t="s">
        <v>1819</v>
      </c>
      <c r="C18" s="57" t="s">
        <v>15</v>
      </c>
      <c r="D18" s="49">
        <v>836</v>
      </c>
      <c r="E18" s="49" t="s">
        <v>3429</v>
      </c>
      <c r="F18" s="49" t="s">
        <v>3430</v>
      </c>
      <c r="G18" s="49" t="s">
        <v>2647</v>
      </c>
      <c r="H18" s="57" t="s">
        <v>112</v>
      </c>
      <c r="I18" s="47"/>
      <c r="J18" s="4">
        <v>251</v>
      </c>
      <c r="K18" s="4">
        <f>IFERROR(VLOOKUP(B18,'GS by School'!B:Y,20,0),0)</f>
        <v>0</v>
      </c>
      <c r="L18" s="4">
        <f t="shared" si="0"/>
        <v>251</v>
      </c>
      <c r="M18" s="8">
        <f t="shared" si="1"/>
        <v>0</v>
      </c>
    </row>
    <row r="19" spans="1:13" ht="18.75" customHeight="1" x14ac:dyDescent="0.3">
      <c r="A19" s="39" t="s">
        <v>1838</v>
      </c>
      <c r="B19" s="60" t="s">
        <v>1839</v>
      </c>
      <c r="C19" s="57" t="s">
        <v>15</v>
      </c>
      <c r="D19" s="49">
        <v>834</v>
      </c>
      <c r="E19" s="49" t="s">
        <v>3431</v>
      </c>
      <c r="F19" s="49" t="s">
        <v>3432</v>
      </c>
      <c r="G19" s="49" t="s">
        <v>2647</v>
      </c>
      <c r="H19" s="57" t="s">
        <v>112</v>
      </c>
      <c r="I19" s="47"/>
      <c r="J19" s="4">
        <v>244</v>
      </c>
      <c r="K19" s="4">
        <f>IFERROR(VLOOKUP(B19,'GS by School'!B:Y,20,0),0)</f>
        <v>0</v>
      </c>
      <c r="L19" s="4">
        <f t="shared" si="0"/>
        <v>244</v>
      </c>
      <c r="M19" s="8">
        <f t="shared" si="1"/>
        <v>0</v>
      </c>
    </row>
    <row r="20" spans="1:13" ht="18.75" customHeight="1" x14ac:dyDescent="0.3">
      <c r="A20" s="39" t="s">
        <v>390</v>
      </c>
      <c r="B20" s="60" t="s">
        <v>391</v>
      </c>
      <c r="C20" s="57" t="s">
        <v>15</v>
      </c>
      <c r="D20" s="49">
        <v>834</v>
      </c>
      <c r="E20" s="49" t="s">
        <v>3433</v>
      </c>
      <c r="F20" s="49" t="s">
        <v>3434</v>
      </c>
      <c r="G20" s="49" t="s">
        <v>2647</v>
      </c>
      <c r="H20" s="57" t="s">
        <v>112</v>
      </c>
      <c r="I20" s="47"/>
      <c r="J20" s="4">
        <v>114</v>
      </c>
      <c r="K20" s="4">
        <f>IFERROR(VLOOKUP(B20,'GS by School'!B:Y,20,0),0)</f>
        <v>0</v>
      </c>
      <c r="L20" s="4">
        <f t="shared" si="0"/>
        <v>114</v>
      </c>
      <c r="M20" s="8">
        <f t="shared" si="1"/>
        <v>0</v>
      </c>
    </row>
    <row r="21" spans="1:13" ht="33" customHeight="1" x14ac:dyDescent="0.3">
      <c r="A21" s="4" t="s">
        <v>569</v>
      </c>
      <c r="B21" s="36" t="s">
        <v>570</v>
      </c>
      <c r="C21" s="58" t="s">
        <v>15</v>
      </c>
      <c r="D21" s="58">
        <v>834</v>
      </c>
      <c r="E21" s="58" t="s">
        <v>3402</v>
      </c>
      <c r="F21" s="58">
        <v>79225</v>
      </c>
      <c r="G21" s="58" t="s">
        <v>2647</v>
      </c>
      <c r="H21" s="58" t="s">
        <v>112</v>
      </c>
      <c r="I21" s="4"/>
      <c r="J21" s="4">
        <v>88</v>
      </c>
      <c r="K21" s="4">
        <f>IFERROR(VLOOKUP(B21,'GS by School'!B:Y,20,0),0)</f>
        <v>0</v>
      </c>
      <c r="L21" s="4">
        <f t="shared" si="0"/>
        <v>88</v>
      </c>
      <c r="M21" s="8">
        <f t="shared" si="1"/>
        <v>0</v>
      </c>
    </row>
    <row r="22" spans="1:13" ht="19.5" customHeight="1" x14ac:dyDescent="0.3">
      <c r="A22" s="4" t="s">
        <v>1430</v>
      </c>
      <c r="B22" s="36" t="s">
        <v>1431</v>
      </c>
      <c r="C22" s="58" t="s">
        <v>15</v>
      </c>
      <c r="D22" s="58">
        <v>836</v>
      </c>
      <c r="E22" s="58" t="s">
        <v>3429</v>
      </c>
      <c r="F22" s="58" t="s">
        <v>3435</v>
      </c>
      <c r="G22" s="58" t="s">
        <v>2647</v>
      </c>
      <c r="H22" s="58" t="s">
        <v>112</v>
      </c>
      <c r="I22" s="4"/>
      <c r="J22" s="4">
        <v>264</v>
      </c>
      <c r="K22" s="4">
        <f>IFERROR(VLOOKUP(B22,'GS by School'!B:Y,20,0),0)</f>
        <v>0</v>
      </c>
      <c r="L22" s="4">
        <f t="shared" si="0"/>
        <v>264</v>
      </c>
      <c r="M22" s="8">
        <f t="shared" si="1"/>
        <v>0</v>
      </c>
    </row>
    <row r="23" spans="1:13" ht="19.5" customHeight="1" x14ac:dyDescent="0.3">
      <c r="A23" s="4" t="s">
        <v>1127</v>
      </c>
      <c r="B23" s="36" t="s">
        <v>1128</v>
      </c>
      <c r="C23" s="58" t="s">
        <v>15</v>
      </c>
      <c r="D23" s="58">
        <v>836</v>
      </c>
      <c r="E23" s="58" t="s">
        <v>3436</v>
      </c>
      <c r="F23" s="58" t="s">
        <v>3437</v>
      </c>
      <c r="G23" s="58" t="s">
        <v>2647</v>
      </c>
      <c r="H23" s="58" t="s">
        <v>112</v>
      </c>
      <c r="I23" s="4"/>
      <c r="J23" s="4">
        <v>242</v>
      </c>
      <c r="K23" s="4">
        <f>IFERROR(VLOOKUP(B23,'GS by School'!B:Y,20,0),0)</f>
        <v>0</v>
      </c>
      <c r="L23" s="4">
        <f t="shared" si="0"/>
        <v>242</v>
      </c>
      <c r="M23" s="8">
        <f t="shared" si="1"/>
        <v>0</v>
      </c>
    </row>
    <row r="24" spans="1:13" ht="27.75" customHeight="1" x14ac:dyDescent="0.3">
      <c r="A24" s="4" t="s">
        <v>1376</v>
      </c>
      <c r="B24" s="36" t="s">
        <v>1377</v>
      </c>
      <c r="C24" s="58" t="s">
        <v>15</v>
      </c>
      <c r="D24" s="58">
        <v>835</v>
      </c>
      <c r="E24" s="58" t="s">
        <v>3438</v>
      </c>
      <c r="F24" s="58" t="s">
        <v>3439</v>
      </c>
      <c r="G24" s="58" t="s">
        <v>2647</v>
      </c>
      <c r="H24" s="58" t="s">
        <v>112</v>
      </c>
      <c r="I24" s="4"/>
      <c r="J24" s="4">
        <v>81</v>
      </c>
      <c r="K24" s="4">
        <f>IFERROR(VLOOKUP(B24,'GS by School'!B:Y,20,0),0)</f>
        <v>0</v>
      </c>
      <c r="L24" s="4">
        <f t="shared" si="0"/>
        <v>81</v>
      </c>
      <c r="M24" s="8">
        <f t="shared" si="1"/>
        <v>0</v>
      </c>
    </row>
    <row r="25" spans="1:13" ht="27.75" customHeight="1" x14ac:dyDescent="0.3">
      <c r="A25" s="4" t="s">
        <v>3440</v>
      </c>
      <c r="B25" s="36" t="s">
        <v>3441</v>
      </c>
      <c r="C25" s="58" t="s">
        <v>15</v>
      </c>
      <c r="D25" s="58">
        <v>836</v>
      </c>
      <c r="E25" s="58" t="s">
        <v>3429</v>
      </c>
      <c r="F25" s="58" t="s">
        <v>3442</v>
      </c>
      <c r="G25" s="58" t="s">
        <v>2647</v>
      </c>
      <c r="H25" s="58" t="s">
        <v>112</v>
      </c>
      <c r="I25" s="4"/>
      <c r="J25" s="4">
        <v>0</v>
      </c>
      <c r="K25" s="4">
        <f>IFERROR(VLOOKUP(B25,'GS by School'!B:Y,20,0),0)</f>
        <v>0</v>
      </c>
      <c r="L25" s="4">
        <f t="shared" si="0"/>
        <v>0</v>
      </c>
      <c r="M25" s="8">
        <f t="shared" si="1"/>
        <v>0</v>
      </c>
    </row>
    <row r="26" spans="1:13" ht="21.75" customHeight="1" x14ac:dyDescent="0.3">
      <c r="A26" s="4" t="s">
        <v>1684</v>
      </c>
      <c r="B26" s="36" t="s">
        <v>1685</v>
      </c>
      <c r="C26" s="58" t="s">
        <v>15</v>
      </c>
      <c r="D26" s="58">
        <v>836</v>
      </c>
      <c r="E26" s="58" t="s">
        <v>3443</v>
      </c>
      <c r="F26" s="58" t="s">
        <v>3444</v>
      </c>
      <c r="G26" s="58" t="s">
        <v>2647</v>
      </c>
      <c r="H26" s="58" t="s">
        <v>112</v>
      </c>
      <c r="I26" s="4"/>
      <c r="J26" s="4">
        <v>125</v>
      </c>
      <c r="K26" s="4">
        <f>IFERROR(VLOOKUP(B26,'GS by School'!B:Y,20,0),0)</f>
        <v>0</v>
      </c>
      <c r="L26" s="4">
        <f t="shared" si="0"/>
        <v>125</v>
      </c>
      <c r="M26" s="8">
        <f t="shared" si="1"/>
        <v>0</v>
      </c>
    </row>
    <row r="27" spans="1:13" ht="21.75" customHeight="1" x14ac:dyDescent="0.3">
      <c r="A27" s="4" t="s">
        <v>2091</v>
      </c>
      <c r="B27" s="36" t="s">
        <v>2092</v>
      </c>
      <c r="C27" s="58" t="s">
        <v>15</v>
      </c>
      <c r="D27" s="58">
        <v>835</v>
      </c>
      <c r="E27" s="58" t="s">
        <v>3445</v>
      </c>
      <c r="F27" s="58" t="s">
        <v>3446</v>
      </c>
      <c r="G27" s="58" t="s">
        <v>2647</v>
      </c>
      <c r="H27" s="58" t="s">
        <v>112</v>
      </c>
      <c r="I27" s="4"/>
      <c r="J27" s="4">
        <v>66</v>
      </c>
      <c r="K27" s="4">
        <f>IFERROR(VLOOKUP(B27,'GS by School'!B:Y,20,0),0)</f>
        <v>0</v>
      </c>
      <c r="L27" s="4">
        <f t="shared" si="0"/>
        <v>66</v>
      </c>
      <c r="M27" s="8">
        <f t="shared" si="1"/>
        <v>0</v>
      </c>
    </row>
    <row r="28" spans="1:13" ht="21.75" customHeight="1" x14ac:dyDescent="0.3">
      <c r="A28" s="4" t="s">
        <v>2035</v>
      </c>
      <c r="B28" s="36" t="s">
        <v>2036</v>
      </c>
      <c r="C28" s="58" t="s">
        <v>15</v>
      </c>
      <c r="D28" s="58">
        <v>836</v>
      </c>
      <c r="E28" s="58" t="s">
        <v>3447</v>
      </c>
      <c r="F28" s="58" t="s">
        <v>3448</v>
      </c>
      <c r="G28" s="58" t="s">
        <v>2647</v>
      </c>
      <c r="H28" s="58" t="s">
        <v>112</v>
      </c>
      <c r="I28" s="4"/>
      <c r="J28" s="4">
        <v>125</v>
      </c>
      <c r="K28" s="4">
        <f>IFERROR(VLOOKUP(B28,'GS by School'!B:Y,20,0),0)</f>
        <v>0</v>
      </c>
      <c r="L28" s="4">
        <f t="shared" si="0"/>
        <v>125</v>
      </c>
      <c r="M28" s="8">
        <f t="shared" si="1"/>
        <v>0</v>
      </c>
    </row>
    <row r="29" spans="1:13" ht="21.75" customHeight="1" x14ac:dyDescent="0.3">
      <c r="A29" s="4" t="s">
        <v>709</v>
      </c>
      <c r="B29" s="36" t="s">
        <v>710</v>
      </c>
      <c r="C29" s="58" t="s">
        <v>15</v>
      </c>
      <c r="D29" s="58">
        <v>835</v>
      </c>
      <c r="E29" s="58" t="s">
        <v>3449</v>
      </c>
      <c r="F29" s="58" t="s">
        <v>3450</v>
      </c>
      <c r="G29" s="58" t="s">
        <v>2647</v>
      </c>
      <c r="H29" s="58" t="s">
        <v>112</v>
      </c>
      <c r="I29" s="4"/>
      <c r="J29" s="4">
        <v>148</v>
      </c>
      <c r="K29" s="4">
        <f>IFERROR(VLOOKUP(B29,'GS by School'!B:Y,20,0),0)</f>
        <v>0</v>
      </c>
      <c r="L29" s="4">
        <f t="shared" si="0"/>
        <v>148</v>
      </c>
      <c r="M29" s="8">
        <f t="shared" si="1"/>
        <v>0</v>
      </c>
    </row>
    <row r="30" spans="1:13" ht="21.75" customHeight="1" x14ac:dyDescent="0.3">
      <c r="A30" s="4" t="s">
        <v>2012</v>
      </c>
      <c r="B30" s="36" t="s">
        <v>2013</v>
      </c>
      <c r="C30" s="58" t="s">
        <v>15</v>
      </c>
      <c r="D30" s="58">
        <v>834</v>
      </c>
      <c r="E30" s="58" t="s">
        <v>3451</v>
      </c>
      <c r="F30" s="58" t="s">
        <v>3452</v>
      </c>
      <c r="G30" s="58" t="s">
        <v>2647</v>
      </c>
      <c r="H30" s="58" t="s">
        <v>112</v>
      </c>
      <c r="I30" s="4"/>
      <c r="J30" s="4">
        <v>216</v>
      </c>
      <c r="K30" s="4">
        <f>IFERROR(VLOOKUP(B30,'GS by School'!B:Y,20,0),0)</f>
        <v>0</v>
      </c>
      <c r="L30" s="4">
        <f t="shared" si="0"/>
        <v>216</v>
      </c>
      <c r="M30" s="8">
        <f t="shared" si="1"/>
        <v>0</v>
      </c>
    </row>
    <row r="31" spans="1:13" ht="21.75" customHeight="1" x14ac:dyDescent="0.3">
      <c r="A31" s="4" t="s">
        <v>312</v>
      </c>
      <c r="B31" s="36" t="s">
        <v>313</v>
      </c>
      <c r="C31" s="58" t="s">
        <v>15</v>
      </c>
      <c r="D31" s="58">
        <v>835</v>
      </c>
      <c r="E31" s="58" t="s">
        <v>3449</v>
      </c>
      <c r="F31" s="58" t="s">
        <v>3453</v>
      </c>
      <c r="G31" s="58" t="s">
        <v>2647</v>
      </c>
      <c r="H31" s="58" t="s">
        <v>112</v>
      </c>
      <c r="I31" s="4"/>
      <c r="J31" s="4">
        <v>36</v>
      </c>
      <c r="K31" s="4">
        <f>IFERROR(VLOOKUP(B31,'GS by School'!B:Y,20,0),0)</f>
        <v>0</v>
      </c>
      <c r="L31" s="4">
        <f t="shared" si="0"/>
        <v>36</v>
      </c>
      <c r="M31" s="8">
        <f t="shared" si="1"/>
        <v>0</v>
      </c>
    </row>
    <row r="32" spans="1:13" ht="21.75" customHeight="1" x14ac:dyDescent="0.3">
      <c r="A32" s="4" t="s">
        <v>314</v>
      </c>
      <c r="B32" s="36" t="s">
        <v>315</v>
      </c>
      <c r="C32" s="58" t="s">
        <v>15</v>
      </c>
      <c r="D32" s="58">
        <v>834</v>
      </c>
      <c r="E32" s="58" t="s">
        <v>3454</v>
      </c>
      <c r="F32" s="58" t="s">
        <v>3455</v>
      </c>
      <c r="G32" s="58" t="s">
        <v>2647</v>
      </c>
      <c r="H32" s="58" t="s">
        <v>112</v>
      </c>
      <c r="I32" s="4"/>
      <c r="J32" s="4">
        <v>284</v>
      </c>
      <c r="K32" s="4">
        <f>IFERROR(VLOOKUP(B32,'GS by School'!B:Y,20,0),0)</f>
        <v>0</v>
      </c>
      <c r="L32" s="4">
        <f t="shared" si="0"/>
        <v>284</v>
      </c>
      <c r="M32" s="8">
        <f t="shared" si="1"/>
        <v>0</v>
      </c>
    </row>
    <row r="33" spans="1:13" ht="21.75" customHeight="1" x14ac:dyDescent="0.3">
      <c r="A33" s="4" t="s">
        <v>2292</v>
      </c>
      <c r="B33" s="36" t="s">
        <v>2294</v>
      </c>
      <c r="C33" s="58" t="s">
        <v>15</v>
      </c>
      <c r="D33" s="58">
        <v>834</v>
      </c>
      <c r="E33" s="58" t="s">
        <v>3431</v>
      </c>
      <c r="F33" s="58" t="s">
        <v>3456</v>
      </c>
      <c r="G33" s="58" t="s">
        <v>2647</v>
      </c>
      <c r="H33" s="58" t="s">
        <v>112</v>
      </c>
      <c r="I33" s="4"/>
      <c r="J33" s="4">
        <v>258</v>
      </c>
      <c r="K33" s="4">
        <f>IFERROR(VLOOKUP(B33,'GS by School'!B:Y,20,0),0)</f>
        <v>0</v>
      </c>
      <c r="L33" s="4">
        <f t="shared" si="0"/>
        <v>258</v>
      </c>
      <c r="M33" s="8">
        <f t="shared" si="1"/>
        <v>0</v>
      </c>
    </row>
    <row r="34" spans="1:13" ht="21.75" customHeight="1" x14ac:dyDescent="0.3">
      <c r="A34" s="4" t="s">
        <v>546</v>
      </c>
      <c r="B34" s="36" t="s">
        <v>547</v>
      </c>
      <c r="C34" s="58" t="s">
        <v>15</v>
      </c>
      <c r="D34" s="58">
        <v>835</v>
      </c>
      <c r="E34" s="58" t="s">
        <v>3457</v>
      </c>
      <c r="F34" s="58" t="s">
        <v>3458</v>
      </c>
      <c r="G34" s="58" t="s">
        <v>2647</v>
      </c>
      <c r="H34" s="58" t="s">
        <v>112</v>
      </c>
      <c r="I34" s="4"/>
      <c r="J34" s="4">
        <v>70</v>
      </c>
      <c r="K34" s="4">
        <f>IFERROR(VLOOKUP(B34,'GS by School'!B:Y,20,0),0)</f>
        <v>0</v>
      </c>
      <c r="L34" s="4">
        <f t="shared" si="0"/>
        <v>70</v>
      </c>
      <c r="M34" s="8">
        <f t="shared" si="1"/>
        <v>0</v>
      </c>
    </row>
    <row r="35" spans="1:13" ht="21.75" customHeight="1" x14ac:dyDescent="0.3">
      <c r="A35" s="4" t="s">
        <v>2166</v>
      </c>
      <c r="B35" s="36" t="s">
        <v>2168</v>
      </c>
      <c r="C35" s="58" t="s">
        <v>15</v>
      </c>
      <c r="D35" s="58">
        <v>834</v>
      </c>
      <c r="E35" s="58" t="s">
        <v>3454</v>
      </c>
      <c r="F35" s="58" t="s">
        <v>3455</v>
      </c>
      <c r="G35" s="58" t="s">
        <v>2647</v>
      </c>
      <c r="H35" s="58" t="s">
        <v>112</v>
      </c>
      <c r="I35" s="4"/>
      <c r="J35" s="4">
        <v>281</v>
      </c>
      <c r="K35" s="4">
        <f>IFERROR(VLOOKUP(B35,'GS by School'!B:Y,20,0),0)</f>
        <v>0</v>
      </c>
      <c r="L35" s="4">
        <f t="shared" si="0"/>
        <v>281</v>
      </c>
      <c r="M35" s="8">
        <f t="shared" si="1"/>
        <v>0</v>
      </c>
    </row>
    <row r="36" spans="1:13" ht="21.75" customHeight="1" x14ac:dyDescent="0.3">
      <c r="A36" s="4" t="s">
        <v>2156</v>
      </c>
      <c r="B36" s="36" t="s">
        <v>2157</v>
      </c>
      <c r="C36" s="58" t="s">
        <v>15</v>
      </c>
      <c r="D36" s="58">
        <v>836</v>
      </c>
      <c r="E36" s="58" t="s">
        <v>3429</v>
      </c>
      <c r="F36" s="58" t="s">
        <v>3459</v>
      </c>
      <c r="G36" s="58" t="s">
        <v>2647</v>
      </c>
      <c r="H36" s="58" t="s">
        <v>112</v>
      </c>
      <c r="I36" s="4"/>
      <c r="J36" s="4">
        <v>28</v>
      </c>
      <c r="K36" s="4">
        <f>IFERROR(VLOOKUP(B36,'GS by School'!B:Y,20,0),0)</f>
        <v>0</v>
      </c>
      <c r="L36" s="4">
        <f t="shared" si="0"/>
        <v>28</v>
      </c>
      <c r="M36" s="8">
        <f t="shared" si="1"/>
        <v>0</v>
      </c>
    </row>
    <row r="37" spans="1:13" ht="21.75" customHeight="1" x14ac:dyDescent="0.3">
      <c r="A37" s="4" t="s">
        <v>2194</v>
      </c>
      <c r="B37" s="36" t="s">
        <v>2195</v>
      </c>
      <c r="C37" s="58" t="s">
        <v>15</v>
      </c>
      <c r="D37" s="58">
        <v>834</v>
      </c>
      <c r="E37" s="58" t="s">
        <v>3460</v>
      </c>
      <c r="F37" s="58" t="s">
        <v>3461</v>
      </c>
      <c r="G37" s="58" t="s">
        <v>2647</v>
      </c>
      <c r="H37" s="58" t="s">
        <v>112</v>
      </c>
      <c r="I37" s="4"/>
      <c r="J37" s="4">
        <v>185</v>
      </c>
      <c r="K37" s="4">
        <f>IFERROR(VLOOKUP(B37,'GS by School'!B:Y,20,0),0)</f>
        <v>0</v>
      </c>
      <c r="L37" s="4">
        <f t="shared" si="0"/>
        <v>185</v>
      </c>
      <c r="M37" s="8">
        <f t="shared" si="1"/>
        <v>0</v>
      </c>
    </row>
    <row r="38" spans="1:13" ht="21.75" customHeight="1" x14ac:dyDescent="0.3">
      <c r="A38" s="4" t="s">
        <v>2059</v>
      </c>
      <c r="B38" s="36" t="s">
        <v>2058</v>
      </c>
      <c r="C38" s="58" t="s">
        <v>15</v>
      </c>
      <c r="D38" s="58">
        <v>835</v>
      </c>
      <c r="E38" s="58" t="s">
        <v>2861</v>
      </c>
      <c r="F38" s="58">
        <v>76424</v>
      </c>
      <c r="G38" s="58" t="s">
        <v>2647</v>
      </c>
      <c r="H38" s="58" t="s">
        <v>112</v>
      </c>
      <c r="I38" s="4"/>
      <c r="J38" s="4">
        <v>133</v>
      </c>
      <c r="K38" s="4">
        <f>IFERROR(VLOOKUP(B38,'GS by School'!B:Y,20,0),0)</f>
        <v>0</v>
      </c>
      <c r="L38" s="4">
        <f t="shared" si="0"/>
        <v>133</v>
      </c>
      <c r="M38" s="8">
        <f t="shared" si="1"/>
        <v>0</v>
      </c>
    </row>
    <row r="39" spans="1:13" ht="46.95" customHeight="1" x14ac:dyDescent="0.3">
      <c r="A39" s="4" t="s">
        <v>2419</v>
      </c>
      <c r="B39" s="36" t="s">
        <v>2420</v>
      </c>
      <c r="C39" s="58" t="s">
        <v>15</v>
      </c>
      <c r="D39" s="58">
        <v>834</v>
      </c>
      <c r="E39" s="58" t="s">
        <v>2647</v>
      </c>
      <c r="F39" s="58">
        <v>76234</v>
      </c>
      <c r="G39" s="58" t="s">
        <v>2647</v>
      </c>
      <c r="H39" s="58" t="s">
        <v>112</v>
      </c>
      <c r="I39" s="4"/>
      <c r="J39" s="4">
        <v>101</v>
      </c>
      <c r="K39" s="4">
        <f>IFERROR(VLOOKUP(B39,'GS by School'!B:Y,20,0),0)</f>
        <v>0</v>
      </c>
      <c r="L39" s="4">
        <f t="shared" si="0"/>
        <v>101</v>
      </c>
      <c r="M39" s="8">
        <f t="shared" si="1"/>
        <v>0</v>
      </c>
    </row>
    <row r="40" spans="1:13" ht="18" customHeight="1" x14ac:dyDescent="0.3">
      <c r="A40" s="4" t="s">
        <v>283</v>
      </c>
      <c r="B40" s="36" t="s">
        <v>284</v>
      </c>
      <c r="C40" s="58" t="s">
        <v>15</v>
      </c>
      <c r="D40" s="58">
        <v>836</v>
      </c>
      <c r="E40" s="58" t="s">
        <v>3462</v>
      </c>
      <c r="F40" s="58" t="s">
        <v>3463</v>
      </c>
      <c r="G40" s="58" t="s">
        <v>2647</v>
      </c>
      <c r="H40" s="58" t="s">
        <v>112</v>
      </c>
      <c r="I40" s="4"/>
      <c r="J40" s="4">
        <v>143</v>
      </c>
      <c r="K40" s="4">
        <f>IFERROR(VLOOKUP(B40,'GS by School'!B:Y,20,0),0)</f>
        <v>0</v>
      </c>
      <c r="L40" s="4">
        <f t="shared" si="0"/>
        <v>143</v>
      </c>
      <c r="M40" s="8">
        <f t="shared" si="1"/>
        <v>0</v>
      </c>
    </row>
    <row r="41" spans="1:13" ht="18" customHeight="1" x14ac:dyDescent="0.3">
      <c r="A41" s="4" t="s">
        <v>971</v>
      </c>
      <c r="B41" s="36" t="s">
        <v>972</v>
      </c>
      <c r="C41" s="58" t="s">
        <v>15</v>
      </c>
      <c r="D41" s="58">
        <v>836</v>
      </c>
      <c r="E41" s="58" t="s">
        <v>3429</v>
      </c>
      <c r="F41" s="58" t="s">
        <v>3430</v>
      </c>
      <c r="G41" s="58" t="s">
        <v>2647</v>
      </c>
      <c r="H41" s="58" t="s">
        <v>112</v>
      </c>
      <c r="I41" s="4"/>
      <c r="J41" s="4">
        <v>325</v>
      </c>
      <c r="K41" s="4">
        <f>IFERROR(VLOOKUP(B41,'GS by School'!B:Y,20,0),0)</f>
        <v>0</v>
      </c>
      <c r="L41" s="4">
        <f t="shared" si="0"/>
        <v>325</v>
      </c>
      <c r="M41" s="8">
        <f t="shared" si="1"/>
        <v>0</v>
      </c>
    </row>
    <row r="42" spans="1:13" ht="18" customHeight="1" x14ac:dyDescent="0.3">
      <c r="A42" s="4" t="s">
        <v>380</v>
      </c>
      <c r="B42" s="36" t="s">
        <v>381</v>
      </c>
      <c r="C42" s="58" t="s">
        <v>15</v>
      </c>
      <c r="D42" s="58">
        <v>836</v>
      </c>
      <c r="E42" s="58" t="s">
        <v>3429</v>
      </c>
      <c r="F42" s="58" t="s">
        <v>3464</v>
      </c>
      <c r="G42" s="58" t="s">
        <v>2647</v>
      </c>
      <c r="H42" s="58" t="s">
        <v>112</v>
      </c>
      <c r="I42" s="4"/>
      <c r="J42" s="4">
        <v>22</v>
      </c>
      <c r="K42" s="4">
        <f>IFERROR(VLOOKUP(B42,'GS by School'!B:Y,20,0),0)</f>
        <v>0</v>
      </c>
      <c r="L42" s="4">
        <f t="shared" si="0"/>
        <v>22</v>
      </c>
      <c r="M42" s="8">
        <f t="shared" si="1"/>
        <v>0</v>
      </c>
    </row>
    <row r="43" spans="1:13" ht="18" customHeight="1" x14ac:dyDescent="0.3">
      <c r="A43" s="4" t="s">
        <v>1458</v>
      </c>
      <c r="B43" s="36" t="s">
        <v>1457</v>
      </c>
      <c r="C43" s="58" t="s">
        <v>15</v>
      </c>
      <c r="D43" s="58">
        <v>834</v>
      </c>
      <c r="E43" s="58" t="s">
        <v>3431</v>
      </c>
      <c r="F43" s="58" t="s">
        <v>3465</v>
      </c>
      <c r="G43" s="58" t="s">
        <v>2647</v>
      </c>
      <c r="H43" s="58" t="s">
        <v>112</v>
      </c>
      <c r="I43" s="4"/>
      <c r="J43" s="4">
        <v>224</v>
      </c>
      <c r="K43" s="4">
        <f>IFERROR(VLOOKUP(B43,'GS by School'!B:Y,20,0),0)</f>
        <v>0</v>
      </c>
      <c r="L43" s="4">
        <f t="shared" si="0"/>
        <v>224</v>
      </c>
      <c r="M43" s="8">
        <f t="shared" si="1"/>
        <v>0</v>
      </c>
    </row>
    <row r="44" spans="1:13" ht="46.95" customHeight="1" x14ac:dyDescent="0.3">
      <c r="D44" s="34"/>
    </row>
    <row r="45" spans="1:13" ht="46.95" customHeight="1" x14ac:dyDescent="0.3">
      <c r="D45" s="34"/>
    </row>
    <row r="46" spans="1:13" ht="46.95" customHeight="1" x14ac:dyDescent="0.3">
      <c r="D46" s="34"/>
    </row>
    <row r="47" spans="1:13" ht="46.95" customHeight="1" x14ac:dyDescent="0.3">
      <c r="D47" s="34"/>
    </row>
    <row r="48" spans="1:13" ht="46.95" customHeight="1" x14ac:dyDescent="0.3">
      <c r="D48" s="34"/>
    </row>
    <row r="49" spans="4:4" ht="46.95" customHeight="1" x14ac:dyDescent="0.3">
      <c r="D49" s="34"/>
    </row>
    <row r="50" spans="4:4" ht="46.95" customHeight="1" x14ac:dyDescent="0.3">
      <c r="D50" s="34"/>
    </row>
    <row r="51" spans="4:4" ht="46.95" customHeight="1" x14ac:dyDescent="0.3">
      <c r="D51" s="34"/>
    </row>
    <row r="52" spans="4:4" ht="46.95" customHeight="1" x14ac:dyDescent="0.3">
      <c r="D52" s="34"/>
    </row>
    <row r="53" spans="4:4" ht="46.95" customHeight="1" x14ac:dyDescent="0.3">
      <c r="D53" s="34"/>
    </row>
    <row r="54" spans="4:4" ht="46.95" customHeight="1" x14ac:dyDescent="0.3">
      <c r="D54" s="34"/>
    </row>
    <row r="55" spans="4:4" ht="46.95" customHeight="1" x14ac:dyDescent="0.3">
      <c r="D55" s="34"/>
    </row>
    <row r="56" spans="4:4" ht="46.95" customHeight="1" x14ac:dyDescent="0.3">
      <c r="D56" s="34"/>
    </row>
    <row r="57" spans="4:4" ht="46.95" customHeight="1" x14ac:dyDescent="0.3">
      <c r="D57" s="34"/>
    </row>
    <row r="58" spans="4:4" ht="46.9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B12:H12"/>
    <mergeCell ref="B9:F9"/>
    <mergeCell ref="B1:F1"/>
    <mergeCell ref="H1:L1"/>
    <mergeCell ref="N1:P1"/>
    <mergeCell ref="N5:Q5"/>
    <mergeCell ref="H5:L5"/>
    <mergeCell ref="B5:F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81BF-1732-432A-B9D5-A5192FFFA422}">
  <dimension ref="A1:N86"/>
  <sheetViews>
    <sheetView topLeftCell="A67" workbookViewId="0">
      <selection activeCell="B1" sqref="B1:S30"/>
    </sheetView>
  </sheetViews>
  <sheetFormatPr defaultRowHeight="14.4" x14ac:dyDescent="0.3"/>
  <sheetData>
    <row r="1" spans="1:14" x14ac:dyDescent="0.3">
      <c r="A1" t="s">
        <v>64</v>
      </c>
      <c r="B1" t="s">
        <v>182</v>
      </c>
      <c r="C1" t="s">
        <v>183</v>
      </c>
      <c r="D1" t="s">
        <v>184</v>
      </c>
      <c r="E1" t="s">
        <v>185</v>
      </c>
      <c r="F1" t="s">
        <v>67</v>
      </c>
      <c r="G1" t="s">
        <v>186</v>
      </c>
      <c r="H1" t="s">
        <v>68</v>
      </c>
      <c r="I1" t="s">
        <v>187</v>
      </c>
      <c r="J1" t="s">
        <v>188</v>
      </c>
      <c r="K1" t="s">
        <v>189</v>
      </c>
      <c r="L1" t="s">
        <v>69</v>
      </c>
      <c r="M1" t="s">
        <v>70</v>
      </c>
      <c r="N1" t="s">
        <v>2465</v>
      </c>
    </row>
    <row r="2" spans="1:14" x14ac:dyDescent="0.3">
      <c r="A2" t="s">
        <v>141</v>
      </c>
      <c r="B2">
        <v>0</v>
      </c>
      <c r="C2">
        <v>2</v>
      </c>
      <c r="D2">
        <v>-2</v>
      </c>
      <c r="E2">
        <v>2</v>
      </c>
      <c r="F2">
        <v>0</v>
      </c>
      <c r="G2" s="11">
        <v>0</v>
      </c>
      <c r="H2">
        <v>0</v>
      </c>
      <c r="I2" s="11">
        <v>0</v>
      </c>
      <c r="J2">
        <v>2</v>
      </c>
      <c r="K2" s="11">
        <v>0</v>
      </c>
      <c r="L2">
        <v>0</v>
      </c>
      <c r="M2">
        <v>2</v>
      </c>
      <c r="N2" t="s">
        <v>141</v>
      </c>
    </row>
    <row r="3" spans="1:14" x14ac:dyDescent="0.3">
      <c r="A3" t="s">
        <v>93</v>
      </c>
      <c r="B3">
        <v>581</v>
      </c>
      <c r="C3">
        <v>562</v>
      </c>
      <c r="D3">
        <v>19</v>
      </c>
      <c r="E3">
        <v>570</v>
      </c>
      <c r="F3">
        <v>200</v>
      </c>
      <c r="G3" s="11">
        <v>0.34420000000000001</v>
      </c>
      <c r="H3">
        <v>381</v>
      </c>
      <c r="I3" s="11">
        <v>0.65580000000000005</v>
      </c>
      <c r="J3">
        <v>58</v>
      </c>
      <c r="K3" s="11">
        <v>0.66800000000000004</v>
      </c>
      <c r="L3">
        <v>220</v>
      </c>
      <c r="M3">
        <v>342</v>
      </c>
      <c r="N3" t="str">
        <f>VLOOKUP(A3,'SU merge '!B:C,2,0)</f>
        <v>Su201</v>
      </c>
    </row>
    <row r="4" spans="1:14" x14ac:dyDescent="0.3">
      <c r="A4" t="s">
        <v>94</v>
      </c>
      <c r="B4">
        <v>376</v>
      </c>
      <c r="C4">
        <v>373</v>
      </c>
      <c r="D4">
        <v>3</v>
      </c>
      <c r="E4">
        <v>377</v>
      </c>
      <c r="F4">
        <v>97</v>
      </c>
      <c r="G4" s="11">
        <v>0.25800000000000001</v>
      </c>
      <c r="H4">
        <v>279</v>
      </c>
      <c r="I4" s="11">
        <v>0.74199999999999999</v>
      </c>
      <c r="J4">
        <v>41</v>
      </c>
      <c r="K4" s="11">
        <v>0.74</v>
      </c>
      <c r="L4">
        <v>119</v>
      </c>
      <c r="M4">
        <v>254</v>
      </c>
      <c r="N4" t="str">
        <f>VLOOKUP(A4,'SU merge '!B:C,2,0)</f>
        <v>Su204</v>
      </c>
    </row>
    <row r="5" spans="1:14" x14ac:dyDescent="0.3">
      <c r="A5" t="s">
        <v>123</v>
      </c>
      <c r="B5">
        <v>101</v>
      </c>
      <c r="C5">
        <v>137</v>
      </c>
      <c r="D5">
        <v>-36</v>
      </c>
      <c r="E5">
        <v>139</v>
      </c>
      <c r="F5">
        <v>27</v>
      </c>
      <c r="G5" s="11">
        <v>0.26729999999999998</v>
      </c>
      <c r="H5">
        <v>74</v>
      </c>
      <c r="I5" s="11">
        <v>0.73270000000000002</v>
      </c>
      <c r="J5">
        <v>9</v>
      </c>
      <c r="K5" s="11">
        <v>0.53200000000000003</v>
      </c>
      <c r="L5">
        <v>29</v>
      </c>
      <c r="M5">
        <v>108</v>
      </c>
      <c r="N5" t="str">
        <f>VLOOKUP(A5,'SU merge '!B:C,2,0)</f>
        <v>Su205</v>
      </c>
    </row>
    <row r="6" spans="1:14" x14ac:dyDescent="0.3">
      <c r="A6" t="s">
        <v>98</v>
      </c>
      <c r="B6">
        <v>327</v>
      </c>
      <c r="C6">
        <v>361</v>
      </c>
      <c r="D6">
        <v>-34</v>
      </c>
      <c r="E6">
        <v>366</v>
      </c>
      <c r="F6">
        <v>69</v>
      </c>
      <c r="G6" s="11">
        <v>0.21099999999999999</v>
      </c>
      <c r="H6">
        <v>258</v>
      </c>
      <c r="I6" s="11">
        <v>0.78900000000000003</v>
      </c>
      <c r="J6">
        <v>33</v>
      </c>
      <c r="K6" s="11">
        <v>0.70499999999999996</v>
      </c>
      <c r="L6">
        <v>94</v>
      </c>
      <c r="M6">
        <v>267</v>
      </c>
      <c r="N6" t="str">
        <f>VLOOKUP(A6,'SU merge '!B:C,2,0)</f>
        <v>Su205</v>
      </c>
    </row>
    <row r="7" spans="1:14" x14ac:dyDescent="0.3">
      <c r="A7" t="s">
        <v>1</v>
      </c>
      <c r="B7">
        <v>212</v>
      </c>
      <c r="C7">
        <v>221</v>
      </c>
      <c r="D7">
        <v>-9</v>
      </c>
      <c r="E7">
        <v>227</v>
      </c>
      <c r="F7">
        <v>64</v>
      </c>
      <c r="G7" s="11">
        <v>0.3019</v>
      </c>
      <c r="H7">
        <v>148</v>
      </c>
      <c r="I7" s="11">
        <v>0.69810000000000005</v>
      </c>
      <c r="J7">
        <v>26</v>
      </c>
      <c r="K7" s="11">
        <v>0.65200000000000002</v>
      </c>
      <c r="L7">
        <v>77</v>
      </c>
      <c r="M7">
        <v>144</v>
      </c>
      <c r="N7" t="str">
        <f>VLOOKUP(A7,'SU merge '!B:C,2,0)</f>
        <v>Su206</v>
      </c>
    </row>
    <row r="8" spans="1:14" x14ac:dyDescent="0.3">
      <c r="A8" t="s">
        <v>53</v>
      </c>
      <c r="B8">
        <v>442</v>
      </c>
      <c r="C8">
        <v>405</v>
      </c>
      <c r="D8">
        <v>37</v>
      </c>
      <c r="E8">
        <v>415</v>
      </c>
      <c r="F8">
        <v>139</v>
      </c>
      <c r="G8" s="11">
        <v>0.3145</v>
      </c>
      <c r="H8">
        <v>303</v>
      </c>
      <c r="I8" s="11">
        <v>0.6855</v>
      </c>
      <c r="J8">
        <v>53</v>
      </c>
      <c r="K8" s="11">
        <v>0.73</v>
      </c>
      <c r="L8">
        <v>117</v>
      </c>
      <c r="M8">
        <v>288</v>
      </c>
      <c r="N8" t="str">
        <f>VLOOKUP(A8,'SU merge '!B:C,2,0)</f>
        <v>Su211</v>
      </c>
    </row>
    <row r="9" spans="1:14" x14ac:dyDescent="0.3">
      <c r="A9" t="s">
        <v>110</v>
      </c>
      <c r="B9">
        <v>113</v>
      </c>
      <c r="C9">
        <v>118</v>
      </c>
      <c r="D9">
        <v>-5</v>
      </c>
      <c r="E9">
        <v>120</v>
      </c>
      <c r="F9">
        <v>42</v>
      </c>
      <c r="G9" s="11">
        <v>0.37169999999999997</v>
      </c>
      <c r="H9">
        <v>71</v>
      </c>
      <c r="I9" s="11">
        <v>0.62829999999999997</v>
      </c>
      <c r="J9">
        <v>10</v>
      </c>
      <c r="K9" s="11">
        <v>0.59199999999999997</v>
      </c>
      <c r="L9">
        <v>37</v>
      </c>
      <c r="M9">
        <v>81</v>
      </c>
      <c r="N9" t="str">
        <f>VLOOKUP(A9,'SU merge '!B:C,2,0)</f>
        <v>Su213</v>
      </c>
    </row>
    <row r="10" spans="1:14" x14ac:dyDescent="0.3">
      <c r="A10" t="s">
        <v>82</v>
      </c>
      <c r="B10">
        <v>193</v>
      </c>
      <c r="C10">
        <v>202</v>
      </c>
      <c r="D10">
        <v>-9</v>
      </c>
      <c r="E10">
        <v>211</v>
      </c>
      <c r="F10">
        <v>63</v>
      </c>
      <c r="G10" s="11">
        <v>0.32640000000000002</v>
      </c>
      <c r="H10">
        <v>130</v>
      </c>
      <c r="I10" s="11">
        <v>0.67359999999999998</v>
      </c>
      <c r="J10">
        <v>19</v>
      </c>
      <c r="K10" s="11">
        <v>0.61599999999999999</v>
      </c>
      <c r="L10">
        <v>73</v>
      </c>
      <c r="M10">
        <v>129</v>
      </c>
      <c r="N10" t="str">
        <f>VLOOKUP(A10,'SU merge '!B:C,2,0)</f>
        <v>SU214</v>
      </c>
    </row>
    <row r="11" spans="1:14" x14ac:dyDescent="0.3">
      <c r="A11" t="s">
        <v>120</v>
      </c>
      <c r="B11">
        <v>258</v>
      </c>
      <c r="C11">
        <v>303</v>
      </c>
      <c r="D11">
        <v>-45</v>
      </c>
      <c r="E11">
        <v>303</v>
      </c>
      <c r="F11">
        <v>103</v>
      </c>
      <c r="G11" s="11">
        <v>0.3992</v>
      </c>
      <c r="H11">
        <v>155</v>
      </c>
      <c r="I11" s="11">
        <v>0.6008</v>
      </c>
      <c r="J11">
        <v>23</v>
      </c>
      <c r="K11" s="11">
        <v>0.51200000000000001</v>
      </c>
      <c r="L11">
        <v>151</v>
      </c>
      <c r="M11">
        <v>152</v>
      </c>
      <c r="N11" t="str">
        <f>VLOOKUP(A11,'SU merge '!B:C,2,0)</f>
        <v>Su215</v>
      </c>
    </row>
    <row r="12" spans="1:14" x14ac:dyDescent="0.3">
      <c r="A12" t="s">
        <v>104</v>
      </c>
      <c r="B12">
        <v>260</v>
      </c>
      <c r="C12">
        <v>241</v>
      </c>
      <c r="D12">
        <v>19</v>
      </c>
      <c r="E12">
        <v>243</v>
      </c>
      <c r="F12">
        <v>84</v>
      </c>
      <c r="G12" s="11">
        <v>0.3231</v>
      </c>
      <c r="H12">
        <v>176</v>
      </c>
      <c r="I12" s="11">
        <v>0.67689999999999995</v>
      </c>
      <c r="J12">
        <v>26</v>
      </c>
      <c r="K12" s="11">
        <v>0.72399999999999998</v>
      </c>
      <c r="L12">
        <v>91</v>
      </c>
      <c r="M12">
        <v>150</v>
      </c>
      <c r="N12" t="str">
        <f>VLOOKUP(A12,'SU merge '!B:C,2,0)</f>
        <v>Su215</v>
      </c>
    </row>
    <row r="13" spans="1:14" x14ac:dyDescent="0.3">
      <c r="A13" t="s">
        <v>92</v>
      </c>
      <c r="B13">
        <v>501</v>
      </c>
      <c r="C13">
        <v>461</v>
      </c>
      <c r="D13">
        <v>40</v>
      </c>
      <c r="E13">
        <v>468</v>
      </c>
      <c r="F13">
        <v>190</v>
      </c>
      <c r="G13" s="11">
        <v>0.37919999999999998</v>
      </c>
      <c r="H13">
        <v>311</v>
      </c>
      <c r="I13" s="11">
        <v>0.62080000000000002</v>
      </c>
      <c r="J13">
        <v>48</v>
      </c>
      <c r="K13" s="11">
        <v>0.66500000000000004</v>
      </c>
      <c r="L13">
        <v>148</v>
      </c>
      <c r="M13">
        <v>313</v>
      </c>
      <c r="N13" t="str">
        <f>VLOOKUP(A13,'SU merge '!B:C,2,0)</f>
        <v>Su217</v>
      </c>
    </row>
    <row r="14" spans="1:14" x14ac:dyDescent="0.3">
      <c r="A14" t="s">
        <v>124</v>
      </c>
      <c r="B14">
        <v>19</v>
      </c>
      <c r="C14">
        <v>20</v>
      </c>
      <c r="D14">
        <v>-1</v>
      </c>
      <c r="E14" s="32">
        <v>21</v>
      </c>
      <c r="F14">
        <v>9</v>
      </c>
      <c r="G14" s="11">
        <v>0.47370000000000001</v>
      </c>
      <c r="H14">
        <v>10</v>
      </c>
      <c r="I14" s="11">
        <v>0.52629999999999999</v>
      </c>
      <c r="J14">
        <v>4</v>
      </c>
      <c r="K14" s="11">
        <v>0.47599999999999998</v>
      </c>
      <c r="L14">
        <v>7</v>
      </c>
      <c r="M14">
        <v>13</v>
      </c>
      <c r="N14" t="str">
        <f>VLOOKUP(A14,'SU merge '!B:C,2,0)</f>
        <v>Su217</v>
      </c>
    </row>
    <row r="15" spans="1:14" x14ac:dyDescent="0.3">
      <c r="A15" t="s">
        <v>96</v>
      </c>
      <c r="B15">
        <v>243</v>
      </c>
      <c r="C15">
        <v>265</v>
      </c>
      <c r="D15">
        <v>-22</v>
      </c>
      <c r="E15" s="32">
        <v>267</v>
      </c>
      <c r="F15">
        <v>71</v>
      </c>
      <c r="G15" s="11">
        <v>0.29220000000000002</v>
      </c>
      <c r="H15">
        <v>172</v>
      </c>
      <c r="I15" s="11">
        <v>0.70779999999999998</v>
      </c>
      <c r="J15">
        <v>28</v>
      </c>
      <c r="K15" s="11">
        <v>0.64400000000000002</v>
      </c>
      <c r="L15">
        <v>110</v>
      </c>
      <c r="M15">
        <v>155</v>
      </c>
      <c r="N15" t="str">
        <f>VLOOKUP(A15,'SU merge '!B:C,2,0)</f>
        <v>Su223</v>
      </c>
    </row>
    <row r="16" spans="1:14" x14ac:dyDescent="0.3">
      <c r="A16" t="s">
        <v>117</v>
      </c>
      <c r="B16">
        <v>49</v>
      </c>
      <c r="C16">
        <v>66</v>
      </c>
      <c r="D16">
        <v>-17</v>
      </c>
      <c r="E16" s="32">
        <v>68</v>
      </c>
      <c r="F16">
        <v>28</v>
      </c>
      <c r="G16" s="11">
        <v>0.57140000000000002</v>
      </c>
      <c r="H16">
        <v>21</v>
      </c>
      <c r="I16" s="11">
        <v>0.42859999999999998</v>
      </c>
      <c r="J16">
        <v>9</v>
      </c>
      <c r="K16" s="11">
        <v>0.309</v>
      </c>
      <c r="L16">
        <v>23</v>
      </c>
      <c r="M16">
        <v>43</v>
      </c>
      <c r="N16" t="str">
        <f>VLOOKUP(A16,'SU merge '!B:C,2,0)</f>
        <v>Su224</v>
      </c>
    </row>
    <row r="17" spans="1:14" x14ac:dyDescent="0.3">
      <c r="A17" t="s">
        <v>81</v>
      </c>
      <c r="B17">
        <v>198</v>
      </c>
      <c r="C17">
        <v>228</v>
      </c>
      <c r="D17">
        <v>-30</v>
      </c>
      <c r="E17" s="32">
        <v>230</v>
      </c>
      <c r="F17">
        <v>70</v>
      </c>
      <c r="G17" s="11">
        <v>0.35349999999999998</v>
      </c>
      <c r="H17">
        <v>128</v>
      </c>
      <c r="I17" s="11">
        <v>0.64649999999999996</v>
      </c>
      <c r="J17">
        <v>25</v>
      </c>
      <c r="K17" s="11">
        <v>0.55700000000000005</v>
      </c>
      <c r="L17">
        <v>103</v>
      </c>
      <c r="M17">
        <v>125</v>
      </c>
      <c r="N17" t="str">
        <f>VLOOKUP(A17,'SU merge '!B:C,2,0)</f>
        <v>Su224</v>
      </c>
    </row>
    <row r="18" spans="1:14" x14ac:dyDescent="0.3">
      <c r="A18" t="s">
        <v>99</v>
      </c>
      <c r="B18">
        <v>58</v>
      </c>
      <c r="C18">
        <v>74</v>
      </c>
      <c r="D18">
        <v>-16</v>
      </c>
      <c r="E18" s="32">
        <v>74</v>
      </c>
      <c r="F18">
        <v>16</v>
      </c>
      <c r="G18" s="11">
        <v>0.27589999999999998</v>
      </c>
      <c r="H18">
        <v>42</v>
      </c>
      <c r="I18" s="11">
        <v>0.72409999999999997</v>
      </c>
      <c r="J18">
        <v>6</v>
      </c>
      <c r="K18" s="11">
        <v>0.56799999999999995</v>
      </c>
      <c r="L18">
        <v>23</v>
      </c>
      <c r="M18">
        <v>51</v>
      </c>
      <c r="N18" t="str">
        <f>VLOOKUP(A18,'SU merge '!B:C,2,0)</f>
        <v>Su224</v>
      </c>
    </row>
    <row r="19" spans="1:14" x14ac:dyDescent="0.3">
      <c r="A19" t="s">
        <v>115</v>
      </c>
      <c r="B19">
        <v>12</v>
      </c>
      <c r="C19">
        <v>28</v>
      </c>
      <c r="D19">
        <v>-16</v>
      </c>
      <c r="E19" s="32">
        <v>30</v>
      </c>
      <c r="F19">
        <v>1</v>
      </c>
      <c r="G19" s="11">
        <v>8.3299999999999999E-2</v>
      </c>
      <c r="H19">
        <v>11</v>
      </c>
      <c r="I19" s="11">
        <v>0.91669999999999996</v>
      </c>
      <c r="J19">
        <v>5</v>
      </c>
      <c r="K19" s="11">
        <v>0.36699999999999999</v>
      </c>
      <c r="L19">
        <v>11</v>
      </c>
      <c r="M19">
        <v>17</v>
      </c>
      <c r="N19" t="str">
        <f>VLOOKUP(A19,'SU merge '!B:C,2,0)</f>
        <v>Su224</v>
      </c>
    </row>
    <row r="20" spans="1:14" x14ac:dyDescent="0.3">
      <c r="A20" t="s">
        <v>150</v>
      </c>
      <c r="B20">
        <v>2</v>
      </c>
      <c r="C20">
        <v>4</v>
      </c>
      <c r="D20">
        <v>-2</v>
      </c>
      <c r="E20" s="32">
        <v>4</v>
      </c>
      <c r="F20">
        <v>1</v>
      </c>
      <c r="G20" s="11">
        <v>0.5</v>
      </c>
      <c r="H20">
        <v>1</v>
      </c>
      <c r="I20" s="11">
        <v>0.5</v>
      </c>
      <c r="J20">
        <v>2</v>
      </c>
      <c r="K20" s="11">
        <v>0.25</v>
      </c>
      <c r="L20">
        <v>4</v>
      </c>
      <c r="M20">
        <v>0</v>
      </c>
      <c r="N20" t="str">
        <f>VLOOKUP(A20,'SU merge '!B:C,2,0)</f>
        <v>Su225</v>
      </c>
    </row>
    <row r="21" spans="1:14" x14ac:dyDescent="0.3">
      <c r="A21" t="s">
        <v>100</v>
      </c>
      <c r="B21">
        <v>164</v>
      </c>
      <c r="C21">
        <v>146</v>
      </c>
      <c r="D21">
        <v>18</v>
      </c>
      <c r="E21" s="32">
        <v>148</v>
      </c>
      <c r="F21">
        <v>54</v>
      </c>
      <c r="G21" s="11">
        <v>0.32929999999999998</v>
      </c>
      <c r="H21">
        <v>110</v>
      </c>
      <c r="I21" s="11">
        <v>0.67069999999999996</v>
      </c>
      <c r="J21">
        <v>16</v>
      </c>
      <c r="K21" s="11">
        <v>0.74299999999999999</v>
      </c>
      <c r="L21">
        <v>34</v>
      </c>
      <c r="M21">
        <v>112</v>
      </c>
      <c r="N21" t="str">
        <f>VLOOKUP(A21,'SU merge '!B:C,2,0)</f>
        <v>Su225</v>
      </c>
    </row>
    <row r="22" spans="1:14" x14ac:dyDescent="0.3">
      <c r="A22" t="s">
        <v>90</v>
      </c>
      <c r="B22">
        <v>76</v>
      </c>
      <c r="C22">
        <v>70</v>
      </c>
      <c r="D22">
        <v>6</v>
      </c>
      <c r="E22" s="32">
        <v>75</v>
      </c>
      <c r="F22">
        <v>21</v>
      </c>
      <c r="G22" s="11">
        <v>0.27629999999999999</v>
      </c>
      <c r="H22">
        <v>55</v>
      </c>
      <c r="I22" s="11">
        <v>0.72370000000000001</v>
      </c>
      <c r="J22">
        <v>7</v>
      </c>
      <c r="K22" s="11">
        <v>0.73299999999999998</v>
      </c>
      <c r="L22">
        <v>30</v>
      </c>
      <c r="M22">
        <v>40</v>
      </c>
      <c r="N22" t="str">
        <f>VLOOKUP(A22,'SU merge '!B:C,2,0)</f>
        <v>Su225</v>
      </c>
    </row>
    <row r="23" spans="1:14" x14ac:dyDescent="0.3">
      <c r="A23" t="s">
        <v>105</v>
      </c>
      <c r="B23">
        <v>160</v>
      </c>
      <c r="C23">
        <v>189</v>
      </c>
      <c r="D23">
        <v>-29</v>
      </c>
      <c r="E23" s="32">
        <v>190</v>
      </c>
      <c r="F23">
        <v>42</v>
      </c>
      <c r="G23" s="11">
        <v>0.26250000000000001</v>
      </c>
      <c r="H23">
        <v>118</v>
      </c>
      <c r="I23" s="11">
        <v>0.73750000000000004</v>
      </c>
      <c r="J23">
        <v>17</v>
      </c>
      <c r="K23" s="11">
        <v>0.621</v>
      </c>
      <c r="L23">
        <v>66</v>
      </c>
      <c r="M23">
        <v>123</v>
      </c>
      <c r="N23" t="str">
        <f>VLOOKUP(A23,'SU merge '!B:C,2,0)</f>
        <v>Su225</v>
      </c>
    </row>
    <row r="24" spans="1:14" x14ac:dyDescent="0.3">
      <c r="A24" t="s">
        <v>118</v>
      </c>
      <c r="B24">
        <v>56</v>
      </c>
      <c r="C24">
        <v>34</v>
      </c>
      <c r="D24">
        <v>22</v>
      </c>
      <c r="E24" s="32">
        <v>34</v>
      </c>
      <c r="F24">
        <v>39</v>
      </c>
      <c r="G24" s="11">
        <v>0.69640000000000002</v>
      </c>
      <c r="H24">
        <v>17</v>
      </c>
      <c r="I24" s="11">
        <v>0.30359999999999998</v>
      </c>
      <c r="J24">
        <v>3</v>
      </c>
      <c r="K24" s="11">
        <v>0.5</v>
      </c>
      <c r="L24">
        <v>24</v>
      </c>
      <c r="M24">
        <v>10</v>
      </c>
      <c r="N24" t="str">
        <f>VLOOKUP(A24,'SU merge '!B:C,2,0)</f>
        <v>Su229</v>
      </c>
    </row>
    <row r="25" spans="1:14" x14ac:dyDescent="0.3">
      <c r="A25" t="s">
        <v>113</v>
      </c>
      <c r="B25">
        <v>113</v>
      </c>
      <c r="C25">
        <v>175</v>
      </c>
      <c r="D25">
        <v>-62</v>
      </c>
      <c r="E25" s="32">
        <v>175</v>
      </c>
      <c r="F25">
        <v>45</v>
      </c>
      <c r="G25" s="11">
        <v>0.3982</v>
      </c>
      <c r="H25">
        <v>68</v>
      </c>
      <c r="I25" s="11">
        <v>0.6018</v>
      </c>
      <c r="J25">
        <v>12</v>
      </c>
      <c r="K25" s="11">
        <v>0.38900000000000001</v>
      </c>
      <c r="L25">
        <v>104</v>
      </c>
      <c r="M25">
        <v>71</v>
      </c>
      <c r="N25" t="str">
        <f>VLOOKUP(A25,'SU merge '!B:C,2,0)</f>
        <v>Su229</v>
      </c>
    </row>
    <row r="26" spans="1:14" x14ac:dyDescent="0.3">
      <c r="A26" t="s">
        <v>116</v>
      </c>
      <c r="B26">
        <v>315</v>
      </c>
      <c r="C26">
        <v>294</v>
      </c>
      <c r="D26">
        <v>21</v>
      </c>
      <c r="E26" s="32">
        <v>294</v>
      </c>
      <c r="F26">
        <v>100</v>
      </c>
      <c r="G26" s="11">
        <v>0.3175</v>
      </c>
      <c r="H26">
        <v>215</v>
      </c>
      <c r="I26" s="11">
        <v>0.6825</v>
      </c>
      <c r="J26">
        <v>27</v>
      </c>
      <c r="K26" s="11">
        <v>0.73099999999999998</v>
      </c>
      <c r="L26">
        <v>87</v>
      </c>
      <c r="M26">
        <v>207</v>
      </c>
      <c r="N26" t="str">
        <f>VLOOKUP(A26,'SU merge '!B:C,2,0)</f>
        <v>Su230</v>
      </c>
    </row>
    <row r="27" spans="1:14" x14ac:dyDescent="0.3">
      <c r="A27" t="s">
        <v>142</v>
      </c>
      <c r="B27">
        <v>2</v>
      </c>
      <c r="C27">
        <v>2</v>
      </c>
      <c r="D27">
        <v>0</v>
      </c>
      <c r="E27" s="32">
        <v>305</v>
      </c>
      <c r="F27">
        <v>1</v>
      </c>
      <c r="G27" s="11">
        <v>0.5</v>
      </c>
      <c r="H27">
        <v>1</v>
      </c>
      <c r="I27" s="11">
        <v>0.5</v>
      </c>
      <c r="J27">
        <v>8</v>
      </c>
      <c r="K27" s="11">
        <v>3.0000000000000001E-3</v>
      </c>
      <c r="L27">
        <v>1</v>
      </c>
      <c r="M27">
        <v>1</v>
      </c>
      <c r="N27" t="str">
        <f>VLOOKUP(A27,'SU merge '!B:C,2,0)</f>
        <v>Su232</v>
      </c>
    </row>
    <row r="28" spans="1:14" x14ac:dyDescent="0.3">
      <c r="A28" t="s">
        <v>80</v>
      </c>
      <c r="B28">
        <v>242</v>
      </c>
      <c r="C28">
        <v>180</v>
      </c>
      <c r="D28">
        <v>62</v>
      </c>
      <c r="E28" s="32">
        <v>186</v>
      </c>
      <c r="F28">
        <v>105</v>
      </c>
      <c r="G28" s="11">
        <v>0.43390000000000001</v>
      </c>
      <c r="H28">
        <v>137</v>
      </c>
      <c r="I28" s="11">
        <v>0.56610000000000005</v>
      </c>
      <c r="J28">
        <v>26</v>
      </c>
      <c r="K28" s="11">
        <v>0.73699999999999999</v>
      </c>
      <c r="L28">
        <v>74</v>
      </c>
      <c r="M28">
        <v>106</v>
      </c>
      <c r="N28" t="str">
        <f>VLOOKUP(A28,'SU merge '!B:C,2,0)</f>
        <v>Su238</v>
      </c>
    </row>
    <row r="29" spans="1:14" x14ac:dyDescent="0.3">
      <c r="A29" t="s">
        <v>97</v>
      </c>
      <c r="B29">
        <v>51</v>
      </c>
      <c r="C29">
        <v>55</v>
      </c>
      <c r="D29">
        <v>-4</v>
      </c>
      <c r="E29" s="32">
        <v>55</v>
      </c>
      <c r="F29">
        <v>13</v>
      </c>
      <c r="G29" s="11">
        <v>0.25490000000000002</v>
      </c>
      <c r="H29">
        <v>38</v>
      </c>
      <c r="I29" s="11">
        <v>0.74509999999999998</v>
      </c>
      <c r="J29">
        <v>4</v>
      </c>
      <c r="K29" s="11">
        <v>0.69099999999999995</v>
      </c>
      <c r="L29">
        <v>28</v>
      </c>
      <c r="M29">
        <v>27</v>
      </c>
      <c r="N29" t="str">
        <f>VLOOKUP(A29,'SU merge '!B:C,2,0)</f>
        <v>Su238</v>
      </c>
    </row>
    <row r="30" spans="1:14" x14ac:dyDescent="0.3">
      <c r="A30" t="s">
        <v>131</v>
      </c>
      <c r="B30" s="12">
        <v>1617</v>
      </c>
      <c r="C30" s="12">
        <v>1089</v>
      </c>
      <c r="D30">
        <v>528</v>
      </c>
      <c r="E30" s="33">
        <v>1091</v>
      </c>
      <c r="F30" s="12">
        <v>1373</v>
      </c>
      <c r="G30" s="11">
        <v>0.84909999999999997</v>
      </c>
      <c r="H30">
        <v>244</v>
      </c>
      <c r="I30" s="11">
        <v>0.15090000000000001</v>
      </c>
      <c r="J30">
        <v>57</v>
      </c>
      <c r="K30" s="11">
        <v>0.224</v>
      </c>
      <c r="L30">
        <v>888</v>
      </c>
      <c r="M30">
        <v>201</v>
      </c>
      <c r="N30" t="str">
        <f>VLOOKUP(A30,'SU merge '!B:C,2,0)</f>
        <v>Su240</v>
      </c>
    </row>
    <row r="31" spans="1:14" x14ac:dyDescent="0.3">
      <c r="A31" t="s">
        <v>130</v>
      </c>
      <c r="B31">
        <v>58</v>
      </c>
      <c r="C31">
        <v>46</v>
      </c>
      <c r="D31">
        <v>12</v>
      </c>
      <c r="E31" s="32">
        <v>46</v>
      </c>
      <c r="F31">
        <v>37</v>
      </c>
      <c r="G31" s="11">
        <v>0.63790000000000002</v>
      </c>
      <c r="H31">
        <v>21</v>
      </c>
      <c r="I31" s="11">
        <v>0.36209999999999998</v>
      </c>
      <c r="J31">
        <v>6</v>
      </c>
      <c r="K31" s="11">
        <v>0.45700000000000002</v>
      </c>
      <c r="L31">
        <v>19</v>
      </c>
      <c r="M31">
        <v>27</v>
      </c>
      <c r="N31" t="str">
        <f>VLOOKUP(A31,'SU merge '!B:C,2,0)</f>
        <v>Su509</v>
      </c>
    </row>
    <row r="32" spans="1:14" x14ac:dyDescent="0.3">
      <c r="A32" t="s">
        <v>122</v>
      </c>
      <c r="B32">
        <v>25</v>
      </c>
      <c r="C32">
        <v>24</v>
      </c>
      <c r="D32">
        <v>1</v>
      </c>
      <c r="E32" s="32">
        <v>24</v>
      </c>
      <c r="F32">
        <v>9</v>
      </c>
      <c r="G32" s="11">
        <v>0.36</v>
      </c>
      <c r="H32">
        <v>16</v>
      </c>
      <c r="I32" s="11">
        <v>0.64</v>
      </c>
      <c r="J32">
        <v>4</v>
      </c>
      <c r="K32" s="11">
        <v>0.66700000000000004</v>
      </c>
      <c r="L32">
        <v>7</v>
      </c>
      <c r="M32">
        <v>17</v>
      </c>
      <c r="N32" t="str">
        <f>VLOOKUP(A32,'SU merge '!B:C,2,0)</f>
        <v>Su509</v>
      </c>
    </row>
    <row r="33" spans="1:14" x14ac:dyDescent="0.3">
      <c r="A33" t="s">
        <v>74</v>
      </c>
      <c r="B33">
        <v>11</v>
      </c>
      <c r="C33">
        <v>9</v>
      </c>
      <c r="D33">
        <v>2</v>
      </c>
      <c r="E33" s="32">
        <v>9</v>
      </c>
      <c r="F33">
        <v>3</v>
      </c>
      <c r="G33" s="11">
        <v>0.2727</v>
      </c>
      <c r="H33">
        <v>8</v>
      </c>
      <c r="I33" s="11">
        <v>0.72729999999999995</v>
      </c>
      <c r="J33">
        <v>1</v>
      </c>
      <c r="K33" s="11">
        <v>0.88900000000000001</v>
      </c>
      <c r="L33">
        <v>1</v>
      </c>
      <c r="M33">
        <v>8</v>
      </c>
      <c r="N33" t="str">
        <f>VLOOKUP(A33,'SU merge '!B:C,2,0)</f>
        <v>Su509</v>
      </c>
    </row>
    <row r="34" spans="1:14" x14ac:dyDescent="0.3">
      <c r="A34" t="s">
        <v>133</v>
      </c>
      <c r="B34">
        <v>5</v>
      </c>
      <c r="C34">
        <v>9</v>
      </c>
      <c r="D34">
        <v>-4</v>
      </c>
      <c r="E34" s="32">
        <v>9</v>
      </c>
      <c r="F34">
        <v>2</v>
      </c>
      <c r="G34" s="11">
        <v>0.4</v>
      </c>
      <c r="H34">
        <v>3</v>
      </c>
      <c r="I34" s="11">
        <v>0.6</v>
      </c>
      <c r="J34">
        <v>1</v>
      </c>
      <c r="K34" s="11">
        <v>0.33300000000000002</v>
      </c>
      <c r="L34">
        <v>1</v>
      </c>
      <c r="M34">
        <v>8</v>
      </c>
      <c r="N34" t="str">
        <f>VLOOKUP(A34,'SU merge '!B:C,2,0)</f>
        <v>Su513</v>
      </c>
    </row>
    <row r="35" spans="1:14" x14ac:dyDescent="0.3">
      <c r="A35" t="s">
        <v>77</v>
      </c>
      <c r="B35">
        <v>56</v>
      </c>
      <c r="C35">
        <v>79</v>
      </c>
      <c r="D35">
        <v>-23</v>
      </c>
      <c r="E35" s="32">
        <v>80</v>
      </c>
      <c r="F35">
        <v>11</v>
      </c>
      <c r="G35" s="11">
        <v>0.19639999999999999</v>
      </c>
      <c r="H35">
        <v>45</v>
      </c>
      <c r="I35" s="11">
        <v>0.80359999999999998</v>
      </c>
      <c r="J35">
        <v>11</v>
      </c>
      <c r="K35" s="11">
        <v>0.56299999999999994</v>
      </c>
      <c r="L35">
        <v>21</v>
      </c>
      <c r="M35">
        <v>58</v>
      </c>
      <c r="N35" t="str">
        <f>VLOOKUP(A35,'SU merge '!B:C,2,0)</f>
        <v>Su513</v>
      </c>
    </row>
    <row r="36" spans="1:14" x14ac:dyDescent="0.3">
      <c r="A36" t="s">
        <v>103</v>
      </c>
      <c r="B36">
        <v>7</v>
      </c>
      <c r="C36">
        <v>10</v>
      </c>
      <c r="D36">
        <v>-3</v>
      </c>
      <c r="E36" s="32">
        <v>10</v>
      </c>
      <c r="F36">
        <v>0</v>
      </c>
      <c r="G36" s="11">
        <v>0</v>
      </c>
      <c r="H36">
        <v>7</v>
      </c>
      <c r="I36" s="11">
        <v>1</v>
      </c>
      <c r="J36">
        <v>1</v>
      </c>
      <c r="K36" s="11">
        <v>0.7</v>
      </c>
      <c r="L36">
        <v>9</v>
      </c>
      <c r="M36">
        <v>1</v>
      </c>
      <c r="N36" t="str">
        <f>VLOOKUP(A36,'SU merge '!B:C,2,0)</f>
        <v>Su513</v>
      </c>
    </row>
    <row r="37" spans="1:14" x14ac:dyDescent="0.3">
      <c r="A37" t="s">
        <v>140</v>
      </c>
      <c r="B37">
        <v>6</v>
      </c>
      <c r="C37">
        <v>14</v>
      </c>
      <c r="D37">
        <v>-8</v>
      </c>
      <c r="E37" s="32">
        <v>14</v>
      </c>
      <c r="F37">
        <v>0</v>
      </c>
      <c r="G37" s="11">
        <v>0</v>
      </c>
      <c r="H37">
        <v>6</v>
      </c>
      <c r="I37" s="11">
        <v>1</v>
      </c>
      <c r="J37">
        <v>4</v>
      </c>
      <c r="K37" s="11">
        <v>0.42899999999999999</v>
      </c>
      <c r="L37">
        <v>1</v>
      </c>
      <c r="M37">
        <v>13</v>
      </c>
      <c r="N37" t="str">
        <f>VLOOKUP(A37,'SU merge '!B:C,2,0)</f>
        <v>Su516</v>
      </c>
    </row>
    <row r="38" spans="1:14" x14ac:dyDescent="0.3">
      <c r="A38" t="s">
        <v>127</v>
      </c>
      <c r="B38">
        <v>16</v>
      </c>
      <c r="C38">
        <v>20</v>
      </c>
      <c r="D38">
        <v>-4</v>
      </c>
      <c r="E38" s="32">
        <v>20</v>
      </c>
      <c r="F38">
        <v>4</v>
      </c>
      <c r="G38" s="11">
        <v>0.25</v>
      </c>
      <c r="H38">
        <v>12</v>
      </c>
      <c r="I38" s="11">
        <v>0.75</v>
      </c>
      <c r="J38">
        <v>3</v>
      </c>
      <c r="K38" s="11">
        <v>0.6</v>
      </c>
      <c r="L38">
        <v>4</v>
      </c>
      <c r="M38">
        <v>16</v>
      </c>
      <c r="N38" t="str">
        <f>VLOOKUP(A38,'SU merge '!B:C,2,0)</f>
        <v>Su530</v>
      </c>
    </row>
    <row r="39" spans="1:14" x14ac:dyDescent="0.3">
      <c r="A39" t="s">
        <v>101</v>
      </c>
      <c r="B39">
        <v>59</v>
      </c>
      <c r="C39">
        <v>154</v>
      </c>
      <c r="D39">
        <v>-95</v>
      </c>
      <c r="E39" s="32">
        <v>154</v>
      </c>
      <c r="F39">
        <v>11</v>
      </c>
      <c r="G39" s="11">
        <v>0.18640000000000001</v>
      </c>
      <c r="H39">
        <v>48</v>
      </c>
      <c r="I39" s="11">
        <v>0.81359999999999999</v>
      </c>
      <c r="J39">
        <v>10</v>
      </c>
      <c r="K39" s="11">
        <v>0.312</v>
      </c>
      <c r="L39">
        <v>95</v>
      </c>
      <c r="M39">
        <v>59</v>
      </c>
      <c r="N39" t="str">
        <f>VLOOKUP(A39,'SU merge '!B:C,2,0)</f>
        <v>Su530</v>
      </c>
    </row>
    <row r="40" spans="1:14" x14ac:dyDescent="0.3">
      <c r="A40" t="s">
        <v>111</v>
      </c>
      <c r="B40">
        <v>92</v>
      </c>
      <c r="C40">
        <v>136</v>
      </c>
      <c r="D40">
        <v>-44</v>
      </c>
      <c r="E40" s="32">
        <v>137</v>
      </c>
      <c r="F40">
        <v>10</v>
      </c>
      <c r="G40" s="11">
        <v>0.1087</v>
      </c>
      <c r="H40">
        <v>82</v>
      </c>
      <c r="I40" s="11">
        <v>0.89129999999999998</v>
      </c>
      <c r="J40">
        <v>7</v>
      </c>
      <c r="K40" s="11">
        <v>0.59899999999999998</v>
      </c>
      <c r="L40">
        <v>41</v>
      </c>
      <c r="M40">
        <v>95</v>
      </c>
      <c r="N40" t="str">
        <f>VLOOKUP(A40,'SU merge '!B:C,2,0)</f>
        <v>Su530</v>
      </c>
    </row>
    <row r="41" spans="1:14" x14ac:dyDescent="0.3">
      <c r="A41" t="s">
        <v>145</v>
      </c>
      <c r="B41">
        <v>0</v>
      </c>
      <c r="C41">
        <v>15</v>
      </c>
      <c r="D41">
        <v>-15</v>
      </c>
      <c r="E41" s="32">
        <v>15</v>
      </c>
      <c r="F41">
        <v>0</v>
      </c>
      <c r="G41" s="11">
        <v>0</v>
      </c>
      <c r="H41">
        <v>0</v>
      </c>
      <c r="I41" s="11">
        <v>0</v>
      </c>
      <c r="J41">
        <v>1</v>
      </c>
      <c r="K41" s="11">
        <v>0</v>
      </c>
      <c r="L41">
        <v>5</v>
      </c>
      <c r="M41">
        <v>10</v>
      </c>
      <c r="N41" t="str">
        <f>VLOOKUP(A41,'SU merge '!B:C,2,0)</f>
        <v>Su530</v>
      </c>
    </row>
    <row r="42" spans="1:14" x14ac:dyDescent="0.3">
      <c r="A42" t="s">
        <v>135</v>
      </c>
      <c r="B42">
        <v>9</v>
      </c>
      <c r="C42">
        <v>6</v>
      </c>
      <c r="D42">
        <v>3</v>
      </c>
      <c r="E42" s="32">
        <v>6</v>
      </c>
      <c r="F42">
        <v>3</v>
      </c>
      <c r="G42" s="11">
        <v>0.33329999999999999</v>
      </c>
      <c r="H42">
        <v>6</v>
      </c>
      <c r="I42" s="11">
        <v>0.66669999999999996</v>
      </c>
      <c r="J42">
        <v>1</v>
      </c>
      <c r="K42" s="11">
        <v>1</v>
      </c>
      <c r="L42">
        <v>0</v>
      </c>
      <c r="M42">
        <v>6</v>
      </c>
      <c r="N42" t="str">
        <f>VLOOKUP(A42,'SU merge '!B:C,2,0)</f>
        <v>Su531</v>
      </c>
    </row>
    <row r="43" spans="1:14" x14ac:dyDescent="0.3">
      <c r="A43" t="s">
        <v>144</v>
      </c>
      <c r="B43">
        <v>10</v>
      </c>
      <c r="C43">
        <v>10</v>
      </c>
      <c r="D43">
        <v>0</v>
      </c>
      <c r="E43" s="32">
        <v>10</v>
      </c>
      <c r="F43">
        <v>7</v>
      </c>
      <c r="G43" s="11">
        <v>0.7</v>
      </c>
      <c r="H43">
        <v>3</v>
      </c>
      <c r="I43" s="11">
        <v>0.3</v>
      </c>
      <c r="J43">
        <v>2</v>
      </c>
      <c r="K43" s="11">
        <v>0.3</v>
      </c>
      <c r="L43">
        <v>2</v>
      </c>
      <c r="M43">
        <v>8</v>
      </c>
      <c r="N43" t="str">
        <f>VLOOKUP(A43,'SU merge '!B:C,2,0)</f>
        <v>Su531</v>
      </c>
    </row>
    <row r="44" spans="1:14" x14ac:dyDescent="0.3">
      <c r="A44" t="s">
        <v>151</v>
      </c>
      <c r="B44">
        <v>9</v>
      </c>
      <c r="C44">
        <v>7</v>
      </c>
      <c r="D44">
        <v>2</v>
      </c>
      <c r="E44" s="32">
        <v>9</v>
      </c>
      <c r="F44">
        <v>0</v>
      </c>
      <c r="G44" s="11">
        <v>0</v>
      </c>
      <c r="H44">
        <v>9</v>
      </c>
      <c r="I44" s="11">
        <v>1</v>
      </c>
      <c r="J44">
        <v>2</v>
      </c>
      <c r="K44" s="11">
        <v>1</v>
      </c>
      <c r="L44">
        <v>0</v>
      </c>
      <c r="M44">
        <v>7</v>
      </c>
      <c r="N44" t="str">
        <f>VLOOKUP(A44,'SU merge '!B:C,2,0)</f>
        <v>Su533</v>
      </c>
    </row>
    <row r="45" spans="1:14" x14ac:dyDescent="0.3">
      <c r="A45" t="s">
        <v>143</v>
      </c>
      <c r="B45">
        <v>4</v>
      </c>
      <c r="C45">
        <v>14</v>
      </c>
      <c r="D45">
        <v>-10</v>
      </c>
      <c r="E45" s="32">
        <v>14</v>
      </c>
      <c r="F45">
        <v>0</v>
      </c>
      <c r="G45" s="11">
        <v>0</v>
      </c>
      <c r="H45">
        <v>4</v>
      </c>
      <c r="I45" s="11">
        <v>1</v>
      </c>
      <c r="J45">
        <v>2</v>
      </c>
      <c r="K45" s="11">
        <v>0.28599999999999998</v>
      </c>
      <c r="L45">
        <v>3</v>
      </c>
      <c r="M45">
        <v>11</v>
      </c>
      <c r="N45" t="str">
        <f>VLOOKUP(A45,'SU merge '!B:C,2,0)</f>
        <v>Su533</v>
      </c>
    </row>
    <row r="46" spans="1:14" x14ac:dyDescent="0.3">
      <c r="A46" t="s">
        <v>125</v>
      </c>
      <c r="B46">
        <v>43</v>
      </c>
      <c r="C46">
        <v>34</v>
      </c>
      <c r="D46">
        <v>9</v>
      </c>
      <c r="E46" s="32">
        <v>38</v>
      </c>
      <c r="F46">
        <v>20</v>
      </c>
      <c r="G46" s="11">
        <v>0.46510000000000001</v>
      </c>
      <c r="H46">
        <v>23</v>
      </c>
      <c r="I46" s="11">
        <v>0.53490000000000004</v>
      </c>
      <c r="J46">
        <v>7</v>
      </c>
      <c r="K46" s="11">
        <v>0.60499999999999998</v>
      </c>
      <c r="L46">
        <v>18</v>
      </c>
      <c r="M46">
        <v>16</v>
      </c>
      <c r="N46" t="str">
        <f>VLOOKUP(A46,'SU merge '!B:C,2,0)</f>
        <v>Su533</v>
      </c>
    </row>
    <row r="47" spans="1:14" x14ac:dyDescent="0.3">
      <c r="A47" t="s">
        <v>89</v>
      </c>
      <c r="B47">
        <v>34</v>
      </c>
      <c r="C47">
        <v>35</v>
      </c>
      <c r="D47">
        <v>-1</v>
      </c>
      <c r="E47" s="32">
        <v>36</v>
      </c>
      <c r="F47">
        <v>8</v>
      </c>
      <c r="G47" s="11">
        <v>0.23530000000000001</v>
      </c>
      <c r="H47">
        <v>26</v>
      </c>
      <c r="I47" s="11">
        <v>0.76470000000000005</v>
      </c>
      <c r="J47">
        <v>4</v>
      </c>
      <c r="K47" s="11">
        <v>0.72199999999999998</v>
      </c>
      <c r="L47">
        <v>10</v>
      </c>
      <c r="M47">
        <v>25</v>
      </c>
      <c r="N47" t="str">
        <f>VLOOKUP(A47,'SU merge '!B:C,2,0)</f>
        <v>Su536</v>
      </c>
    </row>
    <row r="48" spans="1:14" x14ac:dyDescent="0.3">
      <c r="A48" t="s">
        <v>119</v>
      </c>
      <c r="B48">
        <v>10</v>
      </c>
      <c r="C48">
        <v>18</v>
      </c>
      <c r="D48">
        <v>-8</v>
      </c>
      <c r="E48" s="32">
        <v>18</v>
      </c>
      <c r="F48">
        <v>1</v>
      </c>
      <c r="G48" s="11">
        <v>0.1</v>
      </c>
      <c r="H48">
        <v>9</v>
      </c>
      <c r="I48" s="11">
        <v>0.9</v>
      </c>
      <c r="J48">
        <v>1</v>
      </c>
      <c r="K48" s="11">
        <v>0.5</v>
      </c>
      <c r="L48">
        <v>6</v>
      </c>
      <c r="M48">
        <v>12</v>
      </c>
      <c r="N48" t="str">
        <f>VLOOKUP(A48,'SU merge '!B:C,2,0)</f>
        <v>Su536</v>
      </c>
    </row>
    <row r="49" spans="1:14" x14ac:dyDescent="0.3">
      <c r="A49" t="s">
        <v>147</v>
      </c>
      <c r="B49">
        <v>0</v>
      </c>
      <c r="C49">
        <v>33</v>
      </c>
      <c r="D49">
        <v>-33</v>
      </c>
      <c r="E49" s="32">
        <v>33</v>
      </c>
      <c r="F49">
        <v>0</v>
      </c>
      <c r="G49" s="11">
        <v>0</v>
      </c>
      <c r="H49">
        <v>0</v>
      </c>
      <c r="I49" s="11">
        <v>0</v>
      </c>
      <c r="J49">
        <v>2</v>
      </c>
      <c r="K49" s="11">
        <v>0</v>
      </c>
      <c r="L49">
        <v>29</v>
      </c>
      <c r="M49">
        <v>4</v>
      </c>
      <c r="N49" t="str">
        <f>VLOOKUP(A49,'SU merge '!B:C,2,0)</f>
        <v>Su536</v>
      </c>
    </row>
    <row r="50" spans="1:14" x14ac:dyDescent="0.3">
      <c r="A50" t="s">
        <v>139</v>
      </c>
      <c r="B50">
        <v>534</v>
      </c>
      <c r="C50">
        <v>986</v>
      </c>
      <c r="D50">
        <v>-452</v>
      </c>
      <c r="E50" s="32">
        <v>986</v>
      </c>
      <c r="F50">
        <v>359</v>
      </c>
      <c r="G50" s="11">
        <v>0.67230000000000001</v>
      </c>
      <c r="H50">
        <v>175</v>
      </c>
      <c r="I50" s="11">
        <v>0.32769999999999999</v>
      </c>
      <c r="J50">
        <v>8</v>
      </c>
      <c r="K50" s="11">
        <v>0.17699999999999999</v>
      </c>
      <c r="L50">
        <v>774</v>
      </c>
      <c r="M50">
        <v>212</v>
      </c>
      <c r="N50" t="str">
        <f>VLOOKUP(A50,'SU merge '!B:C,2,0)</f>
        <v>Su594</v>
      </c>
    </row>
    <row r="51" spans="1:14" x14ac:dyDescent="0.3">
      <c r="A51" t="s">
        <v>107</v>
      </c>
      <c r="B51">
        <v>15</v>
      </c>
      <c r="C51">
        <v>9</v>
      </c>
      <c r="D51">
        <v>6</v>
      </c>
      <c r="E51" s="32">
        <v>9</v>
      </c>
      <c r="F51">
        <v>12</v>
      </c>
      <c r="G51" s="11">
        <v>0.8</v>
      </c>
      <c r="H51">
        <v>3</v>
      </c>
      <c r="I51" s="11">
        <v>0.2</v>
      </c>
      <c r="J51">
        <v>2</v>
      </c>
      <c r="K51" s="11">
        <v>0.33300000000000002</v>
      </c>
      <c r="L51">
        <v>5</v>
      </c>
      <c r="M51">
        <v>4</v>
      </c>
      <c r="N51" t="str">
        <f>VLOOKUP(A51,'SU merge '!B:C,2,0)</f>
        <v>Su612</v>
      </c>
    </row>
    <row r="52" spans="1:14" x14ac:dyDescent="0.3">
      <c r="A52" t="s">
        <v>87</v>
      </c>
      <c r="B52">
        <v>48</v>
      </c>
      <c r="C52">
        <v>50</v>
      </c>
      <c r="D52">
        <v>-2</v>
      </c>
      <c r="E52" s="32">
        <v>50</v>
      </c>
      <c r="F52">
        <v>10</v>
      </c>
      <c r="G52" s="11">
        <v>0.20830000000000001</v>
      </c>
      <c r="H52">
        <v>38</v>
      </c>
      <c r="I52" s="11">
        <v>0.79169999999999996</v>
      </c>
      <c r="J52">
        <v>2</v>
      </c>
      <c r="K52" s="11">
        <v>0.76</v>
      </c>
      <c r="L52">
        <v>10</v>
      </c>
      <c r="M52">
        <v>40</v>
      </c>
      <c r="N52" t="str">
        <f>VLOOKUP(A52,'SU merge '!B:C,2,0)</f>
        <v>Su612</v>
      </c>
    </row>
    <row r="53" spans="1:14" x14ac:dyDescent="0.3">
      <c r="A53" t="s">
        <v>136</v>
      </c>
      <c r="B53">
        <v>0</v>
      </c>
      <c r="C53">
        <v>3</v>
      </c>
      <c r="D53">
        <v>-3</v>
      </c>
      <c r="E53" s="32">
        <v>3</v>
      </c>
      <c r="F53">
        <v>0</v>
      </c>
      <c r="G53" s="11">
        <v>0</v>
      </c>
      <c r="H53">
        <v>0</v>
      </c>
      <c r="I53" s="11">
        <v>0</v>
      </c>
      <c r="J53">
        <v>1</v>
      </c>
      <c r="K53" s="11">
        <v>0</v>
      </c>
      <c r="L53">
        <v>0</v>
      </c>
      <c r="M53">
        <v>3</v>
      </c>
      <c r="N53" t="str">
        <f>VLOOKUP(A53,'SU merge '!B:C,2,0)</f>
        <v>Su612</v>
      </c>
    </row>
    <row r="54" spans="1:14" x14ac:dyDescent="0.3">
      <c r="A54" t="s">
        <v>121</v>
      </c>
      <c r="B54">
        <v>11</v>
      </c>
      <c r="C54">
        <v>16</v>
      </c>
      <c r="D54">
        <v>-5</v>
      </c>
      <c r="E54" s="32">
        <v>17</v>
      </c>
      <c r="F54">
        <v>9</v>
      </c>
      <c r="G54" s="11">
        <v>0.81820000000000004</v>
      </c>
      <c r="H54">
        <v>2</v>
      </c>
      <c r="I54" s="11">
        <v>0.18179999999999999</v>
      </c>
      <c r="J54">
        <v>2</v>
      </c>
      <c r="K54" s="11">
        <v>0.11799999999999999</v>
      </c>
      <c r="L54">
        <v>0</v>
      </c>
      <c r="M54">
        <v>16</v>
      </c>
      <c r="N54" t="str">
        <f>VLOOKUP(A54,'SU merge '!B:C,2,0)</f>
        <v>Su612</v>
      </c>
    </row>
    <row r="55" spans="1:14" x14ac:dyDescent="0.3">
      <c r="A55" t="s">
        <v>126</v>
      </c>
      <c r="B55">
        <v>30</v>
      </c>
      <c r="C55">
        <v>29</v>
      </c>
      <c r="D55">
        <v>1</v>
      </c>
      <c r="E55" s="32">
        <v>29</v>
      </c>
      <c r="F55">
        <v>22</v>
      </c>
      <c r="G55" s="11">
        <v>0.73329999999999995</v>
      </c>
      <c r="H55">
        <v>8</v>
      </c>
      <c r="I55" s="11">
        <v>0.26669999999999999</v>
      </c>
      <c r="J55">
        <v>2</v>
      </c>
      <c r="K55" s="11">
        <v>0.27600000000000002</v>
      </c>
      <c r="L55">
        <v>10</v>
      </c>
      <c r="M55">
        <v>19</v>
      </c>
      <c r="N55" t="str">
        <f>VLOOKUP(A55,'SU merge '!B:C,2,0)</f>
        <v>Su616</v>
      </c>
    </row>
    <row r="56" spans="1:14" x14ac:dyDescent="0.3">
      <c r="A56" t="s">
        <v>114</v>
      </c>
      <c r="B56">
        <v>24</v>
      </c>
      <c r="C56">
        <v>43</v>
      </c>
      <c r="D56">
        <v>-19</v>
      </c>
      <c r="E56" s="32">
        <v>42</v>
      </c>
      <c r="F56">
        <v>3</v>
      </c>
      <c r="G56" s="11">
        <v>0.125</v>
      </c>
      <c r="H56">
        <v>21</v>
      </c>
      <c r="I56" s="11">
        <v>0.875</v>
      </c>
      <c r="J56">
        <v>1</v>
      </c>
      <c r="K56" s="11">
        <v>0.5</v>
      </c>
      <c r="L56">
        <v>24</v>
      </c>
      <c r="M56">
        <v>19</v>
      </c>
      <c r="N56" t="str">
        <f>VLOOKUP(A56,'SU merge '!B:C,2,0)</f>
        <v>Su616</v>
      </c>
    </row>
    <row r="57" spans="1:14" x14ac:dyDescent="0.3">
      <c r="A57" t="s">
        <v>83</v>
      </c>
      <c r="B57">
        <v>109</v>
      </c>
      <c r="C57">
        <v>124</v>
      </c>
      <c r="D57">
        <v>-15</v>
      </c>
      <c r="E57" s="32">
        <v>124</v>
      </c>
      <c r="F57">
        <v>21</v>
      </c>
      <c r="G57" s="11">
        <v>0.19270000000000001</v>
      </c>
      <c r="H57">
        <v>88</v>
      </c>
      <c r="I57" s="11">
        <v>0.80730000000000002</v>
      </c>
      <c r="J57">
        <v>10</v>
      </c>
      <c r="K57" s="11">
        <v>0.71</v>
      </c>
      <c r="L57">
        <v>33</v>
      </c>
      <c r="M57">
        <v>91</v>
      </c>
      <c r="N57" t="str">
        <f>VLOOKUP(A57,'SU merge '!B:C,2,0)</f>
        <v>Su616</v>
      </c>
    </row>
    <row r="58" spans="1:14" x14ac:dyDescent="0.3">
      <c r="A58" t="s">
        <v>108</v>
      </c>
      <c r="B58">
        <v>25</v>
      </c>
      <c r="C58">
        <v>12</v>
      </c>
      <c r="D58">
        <v>13</v>
      </c>
      <c r="E58" s="32">
        <v>13</v>
      </c>
      <c r="F58">
        <v>16</v>
      </c>
      <c r="G58" s="11">
        <v>0.64</v>
      </c>
      <c r="H58">
        <v>9</v>
      </c>
      <c r="I58" s="11">
        <v>0.36</v>
      </c>
      <c r="J58">
        <v>1</v>
      </c>
      <c r="K58" s="11">
        <v>0.69199999999999995</v>
      </c>
      <c r="L58">
        <v>4</v>
      </c>
      <c r="M58">
        <v>8</v>
      </c>
      <c r="N58" t="str">
        <f>VLOOKUP(A58,'SU merge '!B:C,2,0)</f>
        <v>Su616</v>
      </c>
    </row>
    <row r="59" spans="1:14" x14ac:dyDescent="0.3">
      <c r="A59" t="s">
        <v>79</v>
      </c>
      <c r="B59">
        <v>42</v>
      </c>
      <c r="C59">
        <v>35</v>
      </c>
      <c r="D59">
        <v>7</v>
      </c>
      <c r="E59" s="32">
        <v>35</v>
      </c>
      <c r="F59">
        <v>15</v>
      </c>
      <c r="G59" s="11">
        <v>0.35709999999999997</v>
      </c>
      <c r="H59">
        <v>27</v>
      </c>
      <c r="I59" s="11">
        <v>0.64290000000000003</v>
      </c>
      <c r="J59">
        <v>4</v>
      </c>
      <c r="K59" s="11">
        <v>0.77100000000000002</v>
      </c>
      <c r="L59">
        <v>17</v>
      </c>
      <c r="M59">
        <v>18</v>
      </c>
      <c r="N59" t="str">
        <f>VLOOKUP(A59,'SU merge '!B:C,2,0)</f>
        <v>Su617</v>
      </c>
    </row>
    <row r="60" spans="1:14" x14ac:dyDescent="0.3">
      <c r="A60" t="s">
        <v>91</v>
      </c>
      <c r="B60">
        <v>46</v>
      </c>
      <c r="C60">
        <v>91</v>
      </c>
      <c r="D60">
        <v>-45</v>
      </c>
      <c r="E60" s="32">
        <v>91</v>
      </c>
      <c r="F60">
        <v>10</v>
      </c>
      <c r="G60" s="11">
        <v>0.21740000000000001</v>
      </c>
      <c r="H60">
        <v>36</v>
      </c>
      <c r="I60" s="11">
        <v>0.78259999999999996</v>
      </c>
      <c r="J60">
        <v>7</v>
      </c>
      <c r="K60" s="11">
        <v>0.39600000000000002</v>
      </c>
      <c r="L60">
        <v>45</v>
      </c>
      <c r="M60">
        <v>46</v>
      </c>
      <c r="N60" t="str">
        <f>VLOOKUP(A60,'SU merge '!B:C,2,0)</f>
        <v>Su617</v>
      </c>
    </row>
    <row r="61" spans="1:14" x14ac:dyDescent="0.3">
      <c r="A61" t="s">
        <v>149</v>
      </c>
      <c r="B61">
        <v>7</v>
      </c>
      <c r="C61">
        <v>7</v>
      </c>
      <c r="D61">
        <v>0</v>
      </c>
      <c r="E61" s="32">
        <v>7</v>
      </c>
      <c r="F61">
        <v>1</v>
      </c>
      <c r="G61" s="11">
        <v>0.1429</v>
      </c>
      <c r="H61">
        <v>6</v>
      </c>
      <c r="I61" s="11">
        <v>0.85709999999999997</v>
      </c>
      <c r="J61">
        <v>2</v>
      </c>
      <c r="K61" s="11">
        <v>0.85699999999999998</v>
      </c>
      <c r="L61">
        <v>1</v>
      </c>
      <c r="M61">
        <v>6</v>
      </c>
      <c r="N61" t="str">
        <f>VLOOKUP(A61,'SU merge '!B:C,2,0)</f>
        <v>Su628</v>
      </c>
    </row>
    <row r="62" spans="1:14" x14ac:dyDescent="0.3">
      <c r="A62" t="s">
        <v>85</v>
      </c>
      <c r="B62">
        <v>99</v>
      </c>
      <c r="C62">
        <v>127</v>
      </c>
      <c r="D62">
        <v>-28</v>
      </c>
      <c r="E62" s="32">
        <v>128</v>
      </c>
      <c r="F62">
        <v>12</v>
      </c>
      <c r="G62" s="11">
        <v>0.1212</v>
      </c>
      <c r="H62">
        <v>87</v>
      </c>
      <c r="I62" s="11">
        <v>0.87880000000000003</v>
      </c>
      <c r="J62">
        <v>13</v>
      </c>
      <c r="K62" s="11">
        <v>0.68</v>
      </c>
      <c r="L62">
        <v>37</v>
      </c>
      <c r="M62">
        <v>90</v>
      </c>
      <c r="N62" t="str">
        <f>VLOOKUP(A62,'SU merge '!B:C,2,0)</f>
        <v>Su628</v>
      </c>
    </row>
    <row r="63" spans="1:14" x14ac:dyDescent="0.3">
      <c r="A63" t="s">
        <v>76</v>
      </c>
      <c r="B63">
        <v>53</v>
      </c>
      <c r="C63">
        <v>48</v>
      </c>
      <c r="D63">
        <v>5</v>
      </c>
      <c r="E63">
        <v>51</v>
      </c>
      <c r="F63">
        <v>24</v>
      </c>
      <c r="G63" s="11">
        <v>0.45279999999999998</v>
      </c>
      <c r="H63">
        <v>29</v>
      </c>
      <c r="I63" s="11">
        <v>0.54720000000000002</v>
      </c>
      <c r="J63">
        <v>3</v>
      </c>
      <c r="K63" s="11">
        <v>0.56899999999999995</v>
      </c>
      <c r="L63">
        <v>14</v>
      </c>
      <c r="M63">
        <v>34</v>
      </c>
      <c r="N63" t="str">
        <f>VLOOKUP(A63,'SU merge '!B:C,2,0)</f>
        <v>Su628</v>
      </c>
    </row>
    <row r="64" spans="1:14" x14ac:dyDescent="0.3">
      <c r="A64" t="s">
        <v>152</v>
      </c>
      <c r="B64">
        <v>736</v>
      </c>
      <c r="C64">
        <v>502</v>
      </c>
      <c r="D64">
        <v>234</v>
      </c>
      <c r="E64">
        <v>697</v>
      </c>
      <c r="F64">
        <v>541</v>
      </c>
      <c r="G64" s="11">
        <v>0.73509999999999998</v>
      </c>
      <c r="H64">
        <v>195</v>
      </c>
      <c r="I64" s="11">
        <v>0.26490000000000002</v>
      </c>
      <c r="J64">
        <v>18</v>
      </c>
      <c r="K64" s="11">
        <v>0.28000000000000003</v>
      </c>
      <c r="L64">
        <v>439</v>
      </c>
      <c r="M64">
        <v>63</v>
      </c>
      <c r="N64" t="str">
        <f>VLOOKUP(A64,'SU merge '!B:C,2,0)</f>
        <v>Su691</v>
      </c>
    </row>
    <row r="65" spans="1:14" x14ac:dyDescent="0.3">
      <c r="A65" t="s">
        <v>86</v>
      </c>
      <c r="B65">
        <v>171</v>
      </c>
      <c r="C65">
        <v>189</v>
      </c>
      <c r="D65">
        <v>-18</v>
      </c>
      <c r="E65">
        <v>192</v>
      </c>
      <c r="F65">
        <v>44</v>
      </c>
      <c r="G65" s="11">
        <v>0.25729999999999997</v>
      </c>
      <c r="H65">
        <v>127</v>
      </c>
      <c r="I65" s="11">
        <v>0.74270000000000003</v>
      </c>
      <c r="J65">
        <v>13</v>
      </c>
      <c r="K65" s="11">
        <v>0.66100000000000003</v>
      </c>
      <c r="L65">
        <v>51</v>
      </c>
      <c r="M65">
        <v>138</v>
      </c>
      <c r="N65" t="str">
        <f>VLOOKUP(A65,'SU merge '!B:C,2,0)</f>
        <v>Su702</v>
      </c>
    </row>
    <row r="66" spans="1:14" x14ac:dyDescent="0.3">
      <c r="A66" t="s">
        <v>128</v>
      </c>
      <c r="B66">
        <v>11</v>
      </c>
      <c r="C66">
        <v>23</v>
      </c>
      <c r="D66">
        <v>-12</v>
      </c>
      <c r="E66">
        <v>23</v>
      </c>
      <c r="F66">
        <v>2</v>
      </c>
      <c r="G66" s="11">
        <v>0.18179999999999999</v>
      </c>
      <c r="H66">
        <v>9</v>
      </c>
      <c r="I66" s="11">
        <v>0.81820000000000004</v>
      </c>
      <c r="J66">
        <v>4</v>
      </c>
      <c r="K66" s="11">
        <v>0.39100000000000001</v>
      </c>
      <c r="L66">
        <v>3</v>
      </c>
      <c r="M66">
        <v>20</v>
      </c>
      <c r="N66" t="str">
        <f>VLOOKUP(A66,'SU merge '!B:C,2,0)</f>
        <v>Su702</v>
      </c>
    </row>
    <row r="67" spans="1:14" x14ac:dyDescent="0.3">
      <c r="A67" t="s">
        <v>134</v>
      </c>
      <c r="B67">
        <v>1</v>
      </c>
      <c r="C67">
        <v>0</v>
      </c>
      <c r="D67">
        <v>1</v>
      </c>
      <c r="E67">
        <v>0</v>
      </c>
      <c r="F67">
        <v>1</v>
      </c>
      <c r="G67" s="11">
        <v>1</v>
      </c>
      <c r="H67">
        <v>0</v>
      </c>
      <c r="I67" s="11">
        <v>0</v>
      </c>
      <c r="J67">
        <v>1</v>
      </c>
      <c r="K67" s="11">
        <v>0</v>
      </c>
      <c r="L67">
        <v>0</v>
      </c>
      <c r="M67">
        <v>0</v>
      </c>
      <c r="N67" t="str">
        <f>VLOOKUP(A67,'SU merge '!B:C,2,0)</f>
        <v>Su702</v>
      </c>
    </row>
    <row r="68" spans="1:14" x14ac:dyDescent="0.3">
      <c r="A68" t="s">
        <v>138</v>
      </c>
      <c r="B68">
        <v>5</v>
      </c>
      <c r="C68">
        <v>7</v>
      </c>
      <c r="D68">
        <v>-2</v>
      </c>
      <c r="E68">
        <v>7</v>
      </c>
      <c r="F68">
        <v>0</v>
      </c>
      <c r="G68" s="11">
        <v>0</v>
      </c>
      <c r="H68">
        <v>5</v>
      </c>
      <c r="I68" s="11">
        <v>1</v>
      </c>
      <c r="J68">
        <v>1</v>
      </c>
      <c r="K68" s="11">
        <v>0.71399999999999997</v>
      </c>
      <c r="L68">
        <v>0</v>
      </c>
      <c r="M68">
        <v>7</v>
      </c>
      <c r="N68" t="str">
        <f>VLOOKUP(A68,'SU merge '!B:C,2,0)</f>
        <v>Su702</v>
      </c>
    </row>
    <row r="69" spans="1:14" x14ac:dyDescent="0.3">
      <c r="A69" t="s">
        <v>72</v>
      </c>
      <c r="B69">
        <v>20</v>
      </c>
      <c r="C69">
        <v>17</v>
      </c>
      <c r="D69">
        <v>3</v>
      </c>
      <c r="E69">
        <v>17</v>
      </c>
      <c r="F69">
        <v>9</v>
      </c>
      <c r="G69" s="11">
        <v>0.45</v>
      </c>
      <c r="H69">
        <v>11</v>
      </c>
      <c r="I69" s="11">
        <v>0.55000000000000004</v>
      </c>
      <c r="J69">
        <v>3</v>
      </c>
      <c r="K69" s="11">
        <v>0.64700000000000002</v>
      </c>
      <c r="L69">
        <v>2</v>
      </c>
      <c r="M69">
        <v>15</v>
      </c>
      <c r="N69" t="str">
        <f>VLOOKUP(A69,'SU merge '!B:C,2,0)</f>
        <v>Su702</v>
      </c>
    </row>
    <row r="70" spans="1:14" x14ac:dyDescent="0.3">
      <c r="A70" t="s">
        <v>71</v>
      </c>
      <c r="B70">
        <v>4</v>
      </c>
      <c r="C70">
        <v>0</v>
      </c>
      <c r="D70">
        <v>4</v>
      </c>
      <c r="E70">
        <v>0</v>
      </c>
      <c r="F70">
        <v>4</v>
      </c>
      <c r="G70" s="11">
        <v>1</v>
      </c>
      <c r="H70">
        <v>0</v>
      </c>
      <c r="I70" s="11">
        <v>0</v>
      </c>
      <c r="J70">
        <v>1</v>
      </c>
      <c r="K70" s="11">
        <v>0</v>
      </c>
      <c r="L70">
        <v>0</v>
      </c>
      <c r="M70">
        <v>0</v>
      </c>
      <c r="N70" t="str">
        <f>VLOOKUP(A70,'SU merge '!B:C,2,0)</f>
        <v>Su715</v>
      </c>
    </row>
    <row r="71" spans="1:14" x14ac:dyDescent="0.3">
      <c r="A71" t="s">
        <v>137</v>
      </c>
      <c r="B71">
        <v>4</v>
      </c>
      <c r="C71">
        <v>10</v>
      </c>
      <c r="D71">
        <v>-6</v>
      </c>
      <c r="E71">
        <v>10</v>
      </c>
      <c r="F71">
        <v>0</v>
      </c>
      <c r="G71" s="11">
        <v>0</v>
      </c>
      <c r="H71">
        <v>4</v>
      </c>
      <c r="I71" s="11">
        <v>1</v>
      </c>
      <c r="J71">
        <v>2</v>
      </c>
      <c r="K71" s="11">
        <v>0.4</v>
      </c>
      <c r="L71">
        <v>1</v>
      </c>
      <c r="M71">
        <v>9</v>
      </c>
      <c r="N71" t="str">
        <f>VLOOKUP(A71,'SU merge '!B:C,2,0)</f>
        <v>Su722</v>
      </c>
    </row>
    <row r="72" spans="1:14" x14ac:dyDescent="0.3">
      <c r="A72" t="s">
        <v>95</v>
      </c>
      <c r="B72">
        <v>4</v>
      </c>
      <c r="C72">
        <v>5</v>
      </c>
      <c r="D72">
        <v>-1</v>
      </c>
      <c r="E72">
        <v>5</v>
      </c>
      <c r="F72">
        <v>0</v>
      </c>
      <c r="G72" s="11">
        <v>0</v>
      </c>
      <c r="H72">
        <v>4</v>
      </c>
      <c r="I72" s="11">
        <v>1</v>
      </c>
      <c r="J72">
        <v>1</v>
      </c>
      <c r="K72" s="11">
        <v>0.8</v>
      </c>
      <c r="L72">
        <v>0</v>
      </c>
      <c r="M72">
        <v>5</v>
      </c>
      <c r="N72" t="str">
        <f>VLOOKUP(A72,'SU merge '!B:C,2,0)</f>
        <v>Su722</v>
      </c>
    </row>
    <row r="73" spans="1:14" x14ac:dyDescent="0.3">
      <c r="A73" t="s">
        <v>78</v>
      </c>
      <c r="B73">
        <v>23</v>
      </c>
      <c r="C73">
        <v>18</v>
      </c>
      <c r="D73">
        <v>5</v>
      </c>
      <c r="E73">
        <v>18</v>
      </c>
      <c r="F73">
        <v>5</v>
      </c>
      <c r="G73" s="11">
        <v>0.21740000000000001</v>
      </c>
      <c r="H73">
        <v>18</v>
      </c>
      <c r="I73" s="11">
        <v>0.78259999999999996</v>
      </c>
      <c r="J73">
        <v>2</v>
      </c>
      <c r="K73" s="11">
        <v>1</v>
      </c>
      <c r="L73">
        <v>12</v>
      </c>
      <c r="M73">
        <v>6</v>
      </c>
      <c r="N73" t="str">
        <f>VLOOKUP(A73,'SU merge '!B:C,2,0)</f>
        <v>Su722</v>
      </c>
    </row>
    <row r="74" spans="1:14" x14ac:dyDescent="0.3">
      <c r="A74" t="s">
        <v>75</v>
      </c>
      <c r="B74">
        <v>72</v>
      </c>
      <c r="C74">
        <v>72</v>
      </c>
      <c r="D74">
        <v>0</v>
      </c>
      <c r="E74">
        <v>73</v>
      </c>
      <c r="F74">
        <v>28</v>
      </c>
      <c r="G74" s="11">
        <v>0.38890000000000002</v>
      </c>
      <c r="H74">
        <v>44</v>
      </c>
      <c r="I74" s="11">
        <v>0.61109999999999998</v>
      </c>
      <c r="J74">
        <v>10</v>
      </c>
      <c r="K74" s="11">
        <v>0.60299999999999998</v>
      </c>
      <c r="L74">
        <v>15</v>
      </c>
      <c r="M74">
        <v>57</v>
      </c>
      <c r="N74" t="str">
        <f>VLOOKUP(A74,'SU merge '!B:C,2,0)</f>
        <v>Su812</v>
      </c>
    </row>
    <row r="75" spans="1:14" x14ac:dyDescent="0.3">
      <c r="A75" t="s">
        <v>73</v>
      </c>
      <c r="B75">
        <v>21</v>
      </c>
      <c r="C75">
        <v>14</v>
      </c>
      <c r="D75">
        <v>7</v>
      </c>
      <c r="E75">
        <v>14</v>
      </c>
      <c r="F75">
        <v>8</v>
      </c>
      <c r="G75" s="11">
        <v>0.38100000000000001</v>
      </c>
      <c r="H75">
        <v>13</v>
      </c>
      <c r="I75" s="11">
        <v>0.61899999999999999</v>
      </c>
      <c r="J75">
        <v>2</v>
      </c>
      <c r="K75" s="11">
        <v>0.92900000000000005</v>
      </c>
      <c r="L75">
        <v>3</v>
      </c>
      <c r="M75">
        <v>11</v>
      </c>
      <c r="N75" t="str">
        <f>VLOOKUP(A75,'SU merge '!B:C,2,0)</f>
        <v>Su812</v>
      </c>
    </row>
    <row r="76" spans="1:14" x14ac:dyDescent="0.3">
      <c r="A76" t="s">
        <v>84</v>
      </c>
      <c r="B76">
        <v>19</v>
      </c>
      <c r="C76">
        <v>14</v>
      </c>
      <c r="D76">
        <v>5</v>
      </c>
      <c r="E76">
        <v>14</v>
      </c>
      <c r="F76">
        <v>7</v>
      </c>
      <c r="G76" s="11">
        <v>0.36840000000000001</v>
      </c>
      <c r="H76">
        <v>12</v>
      </c>
      <c r="I76" s="11">
        <v>0.63160000000000005</v>
      </c>
      <c r="J76">
        <v>3</v>
      </c>
      <c r="K76" s="11">
        <v>0.85699999999999998</v>
      </c>
      <c r="L76">
        <v>11</v>
      </c>
      <c r="M76">
        <v>3</v>
      </c>
      <c r="N76" t="str">
        <f>VLOOKUP(A76,'SU merge '!B:C,2,0)</f>
        <v>Su812</v>
      </c>
    </row>
    <row r="77" spans="1:14" x14ac:dyDescent="0.3">
      <c r="A77" t="s">
        <v>88</v>
      </c>
      <c r="B77">
        <v>28</v>
      </c>
      <c r="C77">
        <v>25</v>
      </c>
      <c r="D77">
        <v>3</v>
      </c>
      <c r="E77">
        <v>25</v>
      </c>
      <c r="F77">
        <v>13</v>
      </c>
      <c r="G77" s="11">
        <v>0.46429999999999999</v>
      </c>
      <c r="H77">
        <v>15</v>
      </c>
      <c r="I77" s="11">
        <v>0.53569999999999995</v>
      </c>
      <c r="J77">
        <v>3</v>
      </c>
      <c r="K77" s="11">
        <v>0.6</v>
      </c>
      <c r="L77">
        <v>5</v>
      </c>
      <c r="M77">
        <v>20</v>
      </c>
      <c r="N77" t="str">
        <f>VLOOKUP(A77,'SU merge '!B:C,2,0)</f>
        <v>Su812</v>
      </c>
    </row>
    <row r="78" spans="1:14" x14ac:dyDescent="0.3">
      <c r="A78" t="s">
        <v>146</v>
      </c>
      <c r="B78">
        <v>6</v>
      </c>
      <c r="C78">
        <v>0</v>
      </c>
      <c r="D78">
        <v>6</v>
      </c>
      <c r="E78">
        <v>0</v>
      </c>
      <c r="F78">
        <v>6</v>
      </c>
      <c r="G78" s="11">
        <v>1</v>
      </c>
      <c r="H78">
        <v>0</v>
      </c>
      <c r="I78" s="11">
        <v>0</v>
      </c>
      <c r="J78">
        <v>1</v>
      </c>
      <c r="K78" s="11">
        <v>0</v>
      </c>
      <c r="L78">
        <v>0</v>
      </c>
      <c r="M78">
        <v>0</v>
      </c>
      <c r="N78" t="str">
        <f>VLOOKUP(A78,'SU merge '!B:C,2,0)</f>
        <v>Su812</v>
      </c>
    </row>
    <row r="79" spans="1:14" x14ac:dyDescent="0.3">
      <c r="A79" t="s">
        <v>148</v>
      </c>
      <c r="B79">
        <v>2</v>
      </c>
      <c r="C79">
        <v>0</v>
      </c>
      <c r="D79">
        <v>2</v>
      </c>
      <c r="E79">
        <v>0</v>
      </c>
      <c r="F79">
        <v>2</v>
      </c>
      <c r="G79" s="11">
        <v>1</v>
      </c>
      <c r="H79">
        <v>0</v>
      </c>
      <c r="I79" s="11">
        <v>0</v>
      </c>
      <c r="J79">
        <v>1</v>
      </c>
      <c r="K79" s="11">
        <v>0</v>
      </c>
      <c r="L79">
        <v>0</v>
      </c>
      <c r="M79">
        <v>0</v>
      </c>
      <c r="N79" t="str">
        <f>VLOOKUP(A79,'SU merge '!B:C,2,0)</f>
        <v>Su812</v>
      </c>
    </row>
    <row r="80" spans="1:14" x14ac:dyDescent="0.3">
      <c r="A80" t="s">
        <v>102</v>
      </c>
      <c r="B80">
        <v>28</v>
      </c>
      <c r="C80">
        <v>15</v>
      </c>
      <c r="D80">
        <v>13</v>
      </c>
      <c r="E80">
        <v>17</v>
      </c>
      <c r="F80">
        <v>16</v>
      </c>
      <c r="G80" s="11">
        <v>0.57140000000000002</v>
      </c>
      <c r="H80">
        <v>12</v>
      </c>
      <c r="I80" s="11">
        <v>0.42859999999999998</v>
      </c>
      <c r="J80">
        <v>5</v>
      </c>
      <c r="K80" s="11">
        <v>0.70599999999999996</v>
      </c>
      <c r="L80">
        <v>5</v>
      </c>
      <c r="M80">
        <v>10</v>
      </c>
      <c r="N80" t="str">
        <f>VLOOKUP(A80,'SU merge '!B:C,2,0)</f>
        <v>Su812</v>
      </c>
    </row>
    <row r="81" spans="1:14" x14ac:dyDescent="0.3">
      <c r="A81" t="s">
        <v>132</v>
      </c>
      <c r="B81">
        <v>9</v>
      </c>
      <c r="C81">
        <v>8</v>
      </c>
      <c r="D81">
        <v>1</v>
      </c>
      <c r="E81">
        <v>8</v>
      </c>
      <c r="F81">
        <v>2</v>
      </c>
      <c r="G81" s="11">
        <v>0.22220000000000001</v>
      </c>
      <c r="H81">
        <v>7</v>
      </c>
      <c r="I81" s="11">
        <v>0.77780000000000005</v>
      </c>
      <c r="J81">
        <v>1</v>
      </c>
      <c r="K81" s="11">
        <v>0.875</v>
      </c>
      <c r="L81">
        <v>8</v>
      </c>
      <c r="M81">
        <v>0</v>
      </c>
      <c r="N81" t="str">
        <f>VLOOKUP(A81,'SU merge '!B:C,2,0)</f>
        <v>Su812</v>
      </c>
    </row>
    <row r="82" spans="1:14" x14ac:dyDescent="0.3">
      <c r="A82" t="s">
        <v>129</v>
      </c>
      <c r="B82">
        <v>24</v>
      </c>
      <c r="C82">
        <v>0</v>
      </c>
      <c r="D82">
        <v>24</v>
      </c>
      <c r="E82">
        <v>0</v>
      </c>
      <c r="F82">
        <v>23</v>
      </c>
      <c r="G82" s="11">
        <v>0.95830000000000004</v>
      </c>
      <c r="H82">
        <v>1</v>
      </c>
      <c r="I82" s="11">
        <v>4.1700000000000001E-2</v>
      </c>
      <c r="J82">
        <v>2</v>
      </c>
      <c r="K82" s="11">
        <v>0</v>
      </c>
      <c r="L82">
        <v>0</v>
      </c>
      <c r="M82">
        <v>0</v>
      </c>
      <c r="N82" t="str">
        <f>VLOOKUP(A82,'SU merge '!B:C,2,0)</f>
        <v>Su831</v>
      </c>
    </row>
    <row r="83" spans="1:14" x14ac:dyDescent="0.3">
      <c r="A83" t="s">
        <v>112</v>
      </c>
      <c r="B83">
        <v>79</v>
      </c>
      <c r="C83">
        <v>102</v>
      </c>
      <c r="D83">
        <v>-23</v>
      </c>
      <c r="E83">
        <v>102</v>
      </c>
      <c r="F83">
        <v>8</v>
      </c>
      <c r="G83" s="11">
        <v>0.1013</v>
      </c>
      <c r="H83">
        <v>71</v>
      </c>
      <c r="I83" s="11">
        <v>0.89870000000000005</v>
      </c>
      <c r="J83">
        <v>13</v>
      </c>
      <c r="K83" s="11">
        <v>0.69599999999999995</v>
      </c>
      <c r="L83">
        <v>30</v>
      </c>
      <c r="M83">
        <v>72</v>
      </c>
      <c r="N83" t="str">
        <f>VLOOKUP(A83,'SU merge '!B:C,2,0)</f>
        <v>Su834</v>
      </c>
    </row>
    <row r="84" spans="1:14" x14ac:dyDescent="0.3">
      <c r="A84" t="s">
        <v>106</v>
      </c>
      <c r="B84">
        <v>20</v>
      </c>
      <c r="C84">
        <v>13</v>
      </c>
      <c r="D84">
        <v>7</v>
      </c>
      <c r="E84">
        <v>13</v>
      </c>
      <c r="F84">
        <v>15</v>
      </c>
      <c r="G84" s="11">
        <v>0.75</v>
      </c>
      <c r="H84">
        <v>5</v>
      </c>
      <c r="I84" s="11">
        <v>0.25</v>
      </c>
      <c r="J84">
        <v>3</v>
      </c>
      <c r="K84" s="11">
        <v>0.38500000000000001</v>
      </c>
      <c r="L84">
        <v>7</v>
      </c>
      <c r="M84">
        <v>6</v>
      </c>
      <c r="N84" t="str">
        <f>VLOOKUP(A84,'SU merge '!B:C,2,0)</f>
        <v>Su834</v>
      </c>
    </row>
    <row r="85" spans="1:14" x14ac:dyDescent="0.3">
      <c r="A85" t="s">
        <v>109</v>
      </c>
      <c r="B85">
        <v>46</v>
      </c>
      <c r="C85">
        <v>44</v>
      </c>
      <c r="D85">
        <v>2</v>
      </c>
      <c r="E85">
        <v>44</v>
      </c>
      <c r="F85">
        <v>13</v>
      </c>
      <c r="G85" s="11">
        <v>0.28260000000000002</v>
      </c>
      <c r="H85">
        <v>33</v>
      </c>
      <c r="I85" s="11">
        <v>0.71740000000000004</v>
      </c>
      <c r="J85">
        <v>6</v>
      </c>
      <c r="K85" s="11">
        <v>0.75</v>
      </c>
      <c r="L85">
        <v>7</v>
      </c>
      <c r="M85">
        <v>37</v>
      </c>
      <c r="N85" t="str">
        <f>VLOOKUP(A85,'SU merge '!B:C,2,0)</f>
        <v>Su834</v>
      </c>
    </row>
    <row r="86" spans="1:14" x14ac:dyDescent="0.3">
      <c r="N86" t="s">
        <v>181</v>
      </c>
    </row>
  </sheetData>
  <sortState xmlns:xlrd2="http://schemas.microsoft.com/office/spreadsheetml/2017/richdata2" ref="A2:N85">
    <sortCondition ref="N2:N85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181C-AFEE-4415-802D-93D82E9EE8EE}">
  <dimension ref="A1:N99"/>
  <sheetViews>
    <sheetView workbookViewId="0">
      <selection activeCell="B1" sqref="B1:S30"/>
    </sheetView>
  </sheetViews>
  <sheetFormatPr defaultRowHeight="14.4" x14ac:dyDescent="0.3"/>
  <sheetData>
    <row r="1" spans="1:14" x14ac:dyDescent="0.3">
      <c r="A1" t="s">
        <v>64</v>
      </c>
      <c r="B1" t="s">
        <v>182</v>
      </c>
      <c r="C1" t="s">
        <v>183</v>
      </c>
      <c r="D1" t="s">
        <v>184</v>
      </c>
      <c r="E1" t="s">
        <v>185</v>
      </c>
      <c r="F1" t="s">
        <v>67</v>
      </c>
      <c r="G1" t="s">
        <v>186</v>
      </c>
      <c r="H1" t="s">
        <v>68</v>
      </c>
      <c r="I1" t="s">
        <v>187</v>
      </c>
      <c r="J1" t="s">
        <v>189</v>
      </c>
      <c r="K1" t="s">
        <v>190</v>
      </c>
      <c r="L1" t="s">
        <v>69</v>
      </c>
      <c r="M1" t="s">
        <v>70</v>
      </c>
    </row>
    <row r="2" spans="1:14" x14ac:dyDescent="0.3">
      <c r="A2" t="s">
        <v>168</v>
      </c>
      <c r="B2">
        <v>1</v>
      </c>
      <c r="C2">
        <v>0</v>
      </c>
      <c r="D2">
        <v>1</v>
      </c>
      <c r="E2">
        <v>0</v>
      </c>
      <c r="F2">
        <v>0</v>
      </c>
      <c r="G2" s="11">
        <v>0</v>
      </c>
      <c r="H2">
        <v>1</v>
      </c>
      <c r="I2" s="11">
        <v>1</v>
      </c>
      <c r="J2" s="11">
        <v>0</v>
      </c>
      <c r="K2">
        <v>1</v>
      </c>
      <c r="L2">
        <v>0</v>
      </c>
      <c r="M2">
        <v>0</v>
      </c>
      <c r="N2" t="e">
        <f>VLOOKUP(A2,'SU merge '!B:C,2,0)</f>
        <v>#N/A</v>
      </c>
    </row>
    <row r="3" spans="1:14" x14ac:dyDescent="0.3">
      <c r="A3" t="s">
        <v>89</v>
      </c>
      <c r="B3">
        <v>22</v>
      </c>
      <c r="C3">
        <v>28</v>
      </c>
      <c r="D3">
        <v>-6</v>
      </c>
      <c r="E3">
        <v>28</v>
      </c>
      <c r="F3">
        <v>0</v>
      </c>
      <c r="G3" s="11">
        <v>0</v>
      </c>
      <c r="H3">
        <v>22</v>
      </c>
      <c r="I3" s="11">
        <v>1</v>
      </c>
      <c r="J3" s="11">
        <v>0.78600000000000003</v>
      </c>
      <c r="K3">
        <v>4</v>
      </c>
      <c r="L3">
        <v>12</v>
      </c>
      <c r="M3">
        <v>16</v>
      </c>
      <c r="N3" t="str">
        <f>VLOOKUP(A3,'SU merge '!B:C,2,0)</f>
        <v>Su536</v>
      </c>
    </row>
    <row r="4" spans="1:14" x14ac:dyDescent="0.3">
      <c r="A4" t="s">
        <v>170</v>
      </c>
      <c r="B4">
        <v>0</v>
      </c>
      <c r="C4">
        <v>2</v>
      </c>
      <c r="D4">
        <v>-2</v>
      </c>
      <c r="E4">
        <v>2</v>
      </c>
      <c r="F4">
        <v>0</v>
      </c>
      <c r="G4" s="11">
        <v>0</v>
      </c>
      <c r="H4">
        <v>0</v>
      </c>
      <c r="I4" s="11">
        <v>0</v>
      </c>
      <c r="J4" s="11">
        <v>0</v>
      </c>
      <c r="K4">
        <v>1</v>
      </c>
      <c r="L4">
        <v>1</v>
      </c>
      <c r="M4">
        <v>1</v>
      </c>
      <c r="N4" t="str">
        <f>VLOOKUP(A4,'SU merge '!B:C,2,0)</f>
        <v>Su531</v>
      </c>
    </row>
    <row r="5" spans="1:14" x14ac:dyDescent="0.3">
      <c r="A5" t="s">
        <v>136</v>
      </c>
      <c r="B5">
        <v>2</v>
      </c>
      <c r="C5">
        <v>4</v>
      </c>
      <c r="D5">
        <v>-2</v>
      </c>
      <c r="E5">
        <v>4</v>
      </c>
      <c r="F5">
        <v>0</v>
      </c>
      <c r="G5" s="11">
        <v>0</v>
      </c>
      <c r="H5">
        <v>2</v>
      </c>
      <c r="I5" s="11">
        <v>1</v>
      </c>
      <c r="J5" s="11">
        <v>0.5</v>
      </c>
      <c r="K5">
        <v>1</v>
      </c>
      <c r="L5">
        <v>0</v>
      </c>
      <c r="M5">
        <v>4</v>
      </c>
      <c r="N5" t="str">
        <f>VLOOKUP(A5,'SU merge '!B:C,2,0)</f>
        <v>Su612</v>
      </c>
    </row>
    <row r="6" spans="1:14" x14ac:dyDescent="0.3">
      <c r="A6" t="s">
        <v>134</v>
      </c>
      <c r="B6">
        <v>1</v>
      </c>
      <c r="C6">
        <v>0</v>
      </c>
      <c r="D6">
        <v>1</v>
      </c>
      <c r="E6">
        <v>0</v>
      </c>
      <c r="F6">
        <v>1</v>
      </c>
      <c r="G6" s="11">
        <v>1</v>
      </c>
      <c r="H6">
        <v>0</v>
      </c>
      <c r="I6" s="11">
        <v>0</v>
      </c>
      <c r="J6" s="11">
        <v>0</v>
      </c>
      <c r="K6">
        <v>1</v>
      </c>
      <c r="L6">
        <v>0</v>
      </c>
      <c r="M6">
        <v>0</v>
      </c>
      <c r="N6" t="str">
        <f>VLOOKUP(A6,'SU merge '!B:C,2,0)</f>
        <v>Su702</v>
      </c>
    </row>
    <row r="7" spans="1:14" x14ac:dyDescent="0.3">
      <c r="A7" t="s">
        <v>138</v>
      </c>
      <c r="B7">
        <v>3</v>
      </c>
      <c r="C7">
        <v>3</v>
      </c>
      <c r="D7">
        <v>0</v>
      </c>
      <c r="E7">
        <v>3</v>
      </c>
      <c r="F7">
        <v>0</v>
      </c>
      <c r="G7" s="11">
        <v>0</v>
      </c>
      <c r="H7">
        <v>3</v>
      </c>
      <c r="I7" s="11">
        <v>1</v>
      </c>
      <c r="J7" s="11">
        <v>1</v>
      </c>
      <c r="K7">
        <v>1</v>
      </c>
      <c r="L7">
        <v>0</v>
      </c>
      <c r="M7">
        <v>3</v>
      </c>
      <c r="N7" t="str">
        <f>VLOOKUP(A7,'SU merge '!B:C,2,0)</f>
        <v>Su702</v>
      </c>
    </row>
    <row r="8" spans="1:14" x14ac:dyDescent="0.3">
      <c r="A8" t="s">
        <v>93</v>
      </c>
      <c r="B8">
        <v>471</v>
      </c>
      <c r="C8">
        <v>438</v>
      </c>
      <c r="D8">
        <v>33</v>
      </c>
      <c r="E8">
        <v>440</v>
      </c>
      <c r="F8">
        <v>154</v>
      </c>
      <c r="G8" s="11">
        <v>0.32700000000000001</v>
      </c>
      <c r="H8">
        <v>317</v>
      </c>
      <c r="I8" s="11">
        <v>0.67300000000000004</v>
      </c>
      <c r="J8" s="11">
        <v>0.72</v>
      </c>
      <c r="K8">
        <v>58</v>
      </c>
      <c r="L8">
        <v>165</v>
      </c>
      <c r="M8">
        <v>273</v>
      </c>
      <c r="N8" t="str">
        <f>VLOOKUP(A8,'SU merge '!B:C,2,0)</f>
        <v>Su201</v>
      </c>
    </row>
    <row r="9" spans="1:14" x14ac:dyDescent="0.3">
      <c r="A9" t="s">
        <v>123</v>
      </c>
      <c r="B9">
        <v>105</v>
      </c>
      <c r="C9">
        <v>120</v>
      </c>
      <c r="D9">
        <v>-15</v>
      </c>
      <c r="E9">
        <v>120</v>
      </c>
      <c r="F9">
        <v>20</v>
      </c>
      <c r="G9" s="11">
        <v>0.1905</v>
      </c>
      <c r="H9">
        <v>85</v>
      </c>
      <c r="I9" s="11">
        <v>0.8095</v>
      </c>
      <c r="J9" s="11">
        <v>0.70799999999999996</v>
      </c>
      <c r="K9">
        <v>9</v>
      </c>
      <c r="L9">
        <v>17</v>
      </c>
      <c r="M9">
        <v>103</v>
      </c>
      <c r="N9" t="str">
        <f>VLOOKUP(A9,'SU merge '!B:C,2,0)</f>
        <v>Su205</v>
      </c>
    </row>
    <row r="10" spans="1:14" x14ac:dyDescent="0.3">
      <c r="A10" t="s">
        <v>94</v>
      </c>
      <c r="B10">
        <v>255</v>
      </c>
      <c r="C10">
        <v>262</v>
      </c>
      <c r="D10">
        <v>-7</v>
      </c>
      <c r="E10">
        <v>268</v>
      </c>
      <c r="F10">
        <v>62</v>
      </c>
      <c r="G10" s="11">
        <v>0.24310000000000001</v>
      </c>
      <c r="H10">
        <v>193</v>
      </c>
      <c r="I10" s="11">
        <v>0.75690000000000002</v>
      </c>
      <c r="J10" s="11">
        <v>0.72</v>
      </c>
      <c r="K10">
        <v>41</v>
      </c>
      <c r="L10">
        <v>80</v>
      </c>
      <c r="M10">
        <v>182</v>
      </c>
      <c r="N10" t="str">
        <f>VLOOKUP(A10,'SU merge '!B:C,2,0)</f>
        <v>Su204</v>
      </c>
    </row>
    <row r="11" spans="1:14" x14ac:dyDescent="0.3">
      <c r="A11" t="s">
        <v>98</v>
      </c>
      <c r="B11">
        <v>222</v>
      </c>
      <c r="C11">
        <v>225</v>
      </c>
      <c r="D11">
        <v>-3</v>
      </c>
      <c r="E11">
        <v>230</v>
      </c>
      <c r="F11">
        <v>45</v>
      </c>
      <c r="G11" s="11">
        <v>0.20269999999999999</v>
      </c>
      <c r="H11">
        <v>177</v>
      </c>
      <c r="I11" s="11">
        <v>0.79730000000000001</v>
      </c>
      <c r="J11" s="11">
        <v>0.77</v>
      </c>
      <c r="K11">
        <v>33</v>
      </c>
      <c r="L11">
        <v>54</v>
      </c>
      <c r="M11">
        <v>171</v>
      </c>
      <c r="N11" t="str">
        <f>VLOOKUP(A11,'SU merge '!B:C,2,0)</f>
        <v>Su205</v>
      </c>
    </row>
    <row r="12" spans="1:14" x14ac:dyDescent="0.3">
      <c r="A12" t="s">
        <v>1</v>
      </c>
      <c r="B12">
        <v>202</v>
      </c>
      <c r="C12">
        <v>182</v>
      </c>
      <c r="D12">
        <v>20</v>
      </c>
      <c r="E12">
        <v>185</v>
      </c>
      <c r="F12">
        <v>51</v>
      </c>
      <c r="G12" s="11">
        <v>0.2525</v>
      </c>
      <c r="H12">
        <v>151</v>
      </c>
      <c r="I12" s="11">
        <v>0.74750000000000005</v>
      </c>
      <c r="J12" s="11">
        <v>0.81599999999999995</v>
      </c>
      <c r="K12">
        <v>26</v>
      </c>
      <c r="L12">
        <v>58</v>
      </c>
      <c r="M12">
        <v>124</v>
      </c>
      <c r="N12" t="str">
        <f>VLOOKUP(A12,'SU merge '!B:C,2,0)</f>
        <v>Su206</v>
      </c>
    </row>
    <row r="13" spans="1:14" x14ac:dyDescent="0.3">
      <c r="A13" t="s">
        <v>150</v>
      </c>
      <c r="B13">
        <v>26</v>
      </c>
      <c r="C13">
        <v>26</v>
      </c>
      <c r="D13">
        <v>0</v>
      </c>
      <c r="E13">
        <v>26</v>
      </c>
      <c r="F13">
        <v>0</v>
      </c>
      <c r="G13" s="11">
        <v>0</v>
      </c>
      <c r="H13">
        <v>26</v>
      </c>
      <c r="I13" s="11">
        <v>1</v>
      </c>
      <c r="J13" s="11">
        <v>1</v>
      </c>
      <c r="K13">
        <v>1</v>
      </c>
      <c r="L13">
        <v>0</v>
      </c>
      <c r="M13">
        <v>26</v>
      </c>
      <c r="N13" t="str">
        <f>VLOOKUP(A13,'SU merge '!B:C,2,0)</f>
        <v>Su225</v>
      </c>
    </row>
    <row r="14" spans="1:14" x14ac:dyDescent="0.3">
      <c r="A14" t="s">
        <v>100</v>
      </c>
      <c r="B14">
        <v>120</v>
      </c>
      <c r="C14">
        <v>126</v>
      </c>
      <c r="D14">
        <v>-6</v>
      </c>
      <c r="E14" s="32">
        <v>126</v>
      </c>
      <c r="F14">
        <v>23</v>
      </c>
      <c r="G14" s="11">
        <v>0.19170000000000001</v>
      </c>
      <c r="H14">
        <v>97</v>
      </c>
      <c r="I14" s="11">
        <v>0.80830000000000002</v>
      </c>
      <c r="J14" s="11">
        <v>0.77</v>
      </c>
      <c r="K14">
        <v>16</v>
      </c>
      <c r="L14">
        <v>32</v>
      </c>
      <c r="M14">
        <v>94</v>
      </c>
      <c r="N14" t="str">
        <f>VLOOKUP(A14,'SU merge '!B:C,2,0)</f>
        <v>Su225</v>
      </c>
    </row>
    <row r="15" spans="1:14" x14ac:dyDescent="0.3">
      <c r="A15" t="s">
        <v>53</v>
      </c>
      <c r="B15">
        <v>333</v>
      </c>
      <c r="C15">
        <v>354</v>
      </c>
      <c r="D15">
        <v>-21</v>
      </c>
      <c r="E15" s="32">
        <v>360</v>
      </c>
      <c r="F15">
        <v>89</v>
      </c>
      <c r="G15" s="11">
        <v>0.26729999999999998</v>
      </c>
      <c r="H15">
        <v>244</v>
      </c>
      <c r="I15" s="11">
        <v>0.73270000000000002</v>
      </c>
      <c r="J15" s="11">
        <v>0.67800000000000005</v>
      </c>
      <c r="K15">
        <v>53</v>
      </c>
      <c r="L15">
        <v>114</v>
      </c>
      <c r="M15">
        <v>240</v>
      </c>
      <c r="N15" t="str">
        <f>VLOOKUP(A15,'SU merge '!B:C,2,0)</f>
        <v>Su211</v>
      </c>
    </row>
    <row r="16" spans="1:14" x14ac:dyDescent="0.3">
      <c r="A16" t="s">
        <v>117</v>
      </c>
      <c r="B16">
        <v>49</v>
      </c>
      <c r="C16">
        <v>48</v>
      </c>
      <c r="D16">
        <v>1</v>
      </c>
      <c r="E16" s="32">
        <v>49</v>
      </c>
      <c r="F16">
        <v>28</v>
      </c>
      <c r="G16" s="11">
        <v>0.57140000000000002</v>
      </c>
      <c r="H16">
        <v>21</v>
      </c>
      <c r="I16" s="11">
        <v>0.42859999999999998</v>
      </c>
      <c r="J16" s="11">
        <v>0.42899999999999999</v>
      </c>
      <c r="K16">
        <v>8</v>
      </c>
      <c r="L16">
        <v>17</v>
      </c>
      <c r="M16">
        <v>31</v>
      </c>
      <c r="N16" t="str">
        <f>VLOOKUP(A16,'SU merge '!B:C,2,0)</f>
        <v>Su224</v>
      </c>
    </row>
    <row r="17" spans="1:14" x14ac:dyDescent="0.3">
      <c r="A17" t="s">
        <v>110</v>
      </c>
      <c r="B17">
        <v>81</v>
      </c>
      <c r="C17">
        <v>85</v>
      </c>
      <c r="D17">
        <v>-4</v>
      </c>
      <c r="E17" s="32">
        <v>88</v>
      </c>
      <c r="F17">
        <v>28</v>
      </c>
      <c r="G17" s="11">
        <v>0.34570000000000001</v>
      </c>
      <c r="H17">
        <v>53</v>
      </c>
      <c r="I17" s="11">
        <v>0.65429999999999999</v>
      </c>
      <c r="J17" s="11">
        <v>0.60199999999999998</v>
      </c>
      <c r="K17">
        <v>10</v>
      </c>
      <c r="L17">
        <v>22</v>
      </c>
      <c r="M17">
        <v>63</v>
      </c>
      <c r="N17" t="str">
        <f>VLOOKUP(A17,'SU merge '!B:C,2,0)</f>
        <v>Su213</v>
      </c>
    </row>
    <row r="18" spans="1:14" x14ac:dyDescent="0.3">
      <c r="A18" t="s">
        <v>82</v>
      </c>
      <c r="B18">
        <v>161</v>
      </c>
      <c r="C18">
        <v>168</v>
      </c>
      <c r="D18">
        <v>-7</v>
      </c>
      <c r="E18" s="32">
        <v>171</v>
      </c>
      <c r="F18">
        <v>35</v>
      </c>
      <c r="G18" s="11">
        <v>0.21740000000000001</v>
      </c>
      <c r="H18">
        <v>126</v>
      </c>
      <c r="I18" s="11">
        <v>0.78259999999999996</v>
      </c>
      <c r="J18" s="11">
        <v>0.73699999999999999</v>
      </c>
      <c r="K18">
        <v>20</v>
      </c>
      <c r="L18">
        <v>53</v>
      </c>
      <c r="M18">
        <v>115</v>
      </c>
      <c r="N18" t="str">
        <f>VLOOKUP(A18,'SU merge '!B:C,2,0)</f>
        <v>SU214</v>
      </c>
    </row>
    <row r="19" spans="1:14" x14ac:dyDescent="0.3">
      <c r="A19" t="s">
        <v>120</v>
      </c>
      <c r="B19">
        <v>177</v>
      </c>
      <c r="C19">
        <v>166</v>
      </c>
      <c r="D19">
        <v>11</v>
      </c>
      <c r="E19" s="32">
        <v>167</v>
      </c>
      <c r="F19">
        <v>59</v>
      </c>
      <c r="G19" s="11">
        <v>0.33329999999999999</v>
      </c>
      <c r="H19">
        <v>118</v>
      </c>
      <c r="I19" s="11">
        <v>0.66669999999999996</v>
      </c>
      <c r="J19" s="11">
        <v>0.70699999999999996</v>
      </c>
      <c r="K19">
        <v>22</v>
      </c>
      <c r="L19">
        <v>54</v>
      </c>
      <c r="M19">
        <v>112</v>
      </c>
      <c r="N19" t="str">
        <f>VLOOKUP(A19,'SU merge '!B:C,2,0)</f>
        <v>Su215</v>
      </c>
    </row>
    <row r="20" spans="1:14" x14ac:dyDescent="0.3">
      <c r="A20" t="s">
        <v>92</v>
      </c>
      <c r="B20">
        <v>417</v>
      </c>
      <c r="C20">
        <v>359</v>
      </c>
      <c r="D20">
        <v>58</v>
      </c>
      <c r="E20" s="32">
        <v>365</v>
      </c>
      <c r="F20">
        <v>126</v>
      </c>
      <c r="G20" s="11">
        <v>0.30220000000000002</v>
      </c>
      <c r="H20">
        <v>291</v>
      </c>
      <c r="I20" s="11">
        <v>0.69779999999999998</v>
      </c>
      <c r="J20" s="11">
        <v>0.79700000000000004</v>
      </c>
      <c r="K20">
        <v>48</v>
      </c>
      <c r="L20">
        <v>95</v>
      </c>
      <c r="M20">
        <v>264</v>
      </c>
      <c r="N20" t="str">
        <f>VLOOKUP(A20,'SU merge '!B:C,2,0)</f>
        <v>Su217</v>
      </c>
    </row>
    <row r="21" spans="1:14" x14ac:dyDescent="0.3">
      <c r="A21" t="s">
        <v>118</v>
      </c>
      <c r="B21">
        <v>22</v>
      </c>
      <c r="C21">
        <v>20</v>
      </c>
      <c r="D21">
        <v>2</v>
      </c>
      <c r="E21" s="32">
        <v>20</v>
      </c>
      <c r="F21">
        <v>8</v>
      </c>
      <c r="G21" s="11">
        <v>0.36359999999999998</v>
      </c>
      <c r="H21">
        <v>14</v>
      </c>
      <c r="I21" s="11">
        <v>0.63639999999999997</v>
      </c>
      <c r="J21" s="11">
        <v>0.7</v>
      </c>
      <c r="K21">
        <v>4</v>
      </c>
      <c r="L21">
        <v>12</v>
      </c>
      <c r="M21">
        <v>8</v>
      </c>
      <c r="N21" t="str">
        <f>VLOOKUP(A21,'SU merge '!B:C,2,0)</f>
        <v>Su229</v>
      </c>
    </row>
    <row r="22" spans="1:14" x14ac:dyDescent="0.3">
      <c r="A22" t="s">
        <v>104</v>
      </c>
      <c r="B22">
        <v>135</v>
      </c>
      <c r="C22">
        <v>141</v>
      </c>
      <c r="D22">
        <v>-6</v>
      </c>
      <c r="E22" s="32">
        <v>145</v>
      </c>
      <c r="F22">
        <v>31</v>
      </c>
      <c r="G22" s="11">
        <v>0.2296</v>
      </c>
      <c r="H22">
        <v>104</v>
      </c>
      <c r="I22" s="11">
        <v>0.77039999999999997</v>
      </c>
      <c r="J22" s="11">
        <v>0.71699999999999997</v>
      </c>
      <c r="K22">
        <v>25</v>
      </c>
      <c r="L22">
        <v>57</v>
      </c>
      <c r="M22">
        <v>84</v>
      </c>
      <c r="N22" t="str">
        <f>VLOOKUP(A22,'SU merge '!B:C,2,0)</f>
        <v>Su215</v>
      </c>
    </row>
    <row r="23" spans="1:14" x14ac:dyDescent="0.3">
      <c r="A23" t="s">
        <v>90</v>
      </c>
      <c r="B23">
        <v>66</v>
      </c>
      <c r="C23">
        <v>60</v>
      </c>
      <c r="D23">
        <v>6</v>
      </c>
      <c r="E23" s="32">
        <v>61</v>
      </c>
      <c r="F23">
        <v>17</v>
      </c>
      <c r="G23" s="11">
        <v>0.2576</v>
      </c>
      <c r="H23">
        <v>49</v>
      </c>
      <c r="I23" s="11">
        <v>0.74239999999999995</v>
      </c>
      <c r="J23" s="11">
        <v>0.80300000000000005</v>
      </c>
      <c r="K23">
        <v>6</v>
      </c>
      <c r="L23">
        <v>13</v>
      </c>
      <c r="M23">
        <v>47</v>
      </c>
      <c r="N23" t="str">
        <f>VLOOKUP(A23,'SU merge '!B:C,2,0)</f>
        <v>Su225</v>
      </c>
    </row>
    <row r="24" spans="1:14" x14ac:dyDescent="0.3">
      <c r="A24" t="s">
        <v>96</v>
      </c>
      <c r="B24">
        <v>188</v>
      </c>
      <c r="C24">
        <v>187</v>
      </c>
      <c r="D24">
        <v>1</v>
      </c>
      <c r="E24" s="32">
        <v>190</v>
      </c>
      <c r="F24">
        <v>54</v>
      </c>
      <c r="G24" s="11">
        <v>0.28720000000000001</v>
      </c>
      <c r="H24">
        <v>134</v>
      </c>
      <c r="I24" s="11">
        <v>0.71279999999999999</v>
      </c>
      <c r="J24" s="11">
        <v>0.70499999999999996</v>
      </c>
      <c r="K24">
        <v>28</v>
      </c>
      <c r="L24">
        <v>52</v>
      </c>
      <c r="M24">
        <v>135</v>
      </c>
      <c r="N24" t="str">
        <f>VLOOKUP(A24,'SU merge '!B:C,2,0)</f>
        <v>Su223</v>
      </c>
    </row>
    <row r="25" spans="1:14" x14ac:dyDescent="0.3">
      <c r="A25" t="s">
        <v>81</v>
      </c>
      <c r="B25">
        <v>176</v>
      </c>
      <c r="C25">
        <v>196</v>
      </c>
      <c r="D25">
        <v>-20</v>
      </c>
      <c r="E25" s="32">
        <v>197</v>
      </c>
      <c r="F25">
        <v>59</v>
      </c>
      <c r="G25" s="11">
        <v>0.3352</v>
      </c>
      <c r="H25">
        <v>117</v>
      </c>
      <c r="I25" s="11">
        <v>0.66479999999999995</v>
      </c>
      <c r="J25" s="11">
        <v>0.59399999999999997</v>
      </c>
      <c r="K25">
        <v>25</v>
      </c>
      <c r="L25">
        <v>85</v>
      </c>
      <c r="M25">
        <v>111</v>
      </c>
      <c r="N25" t="str">
        <f>VLOOKUP(A25,'SU merge '!B:C,2,0)</f>
        <v>Su224</v>
      </c>
    </row>
    <row r="26" spans="1:14" x14ac:dyDescent="0.3">
      <c r="A26" t="s">
        <v>105</v>
      </c>
      <c r="B26">
        <v>132</v>
      </c>
      <c r="C26">
        <v>124</v>
      </c>
      <c r="D26">
        <v>8</v>
      </c>
      <c r="E26" s="32">
        <v>129</v>
      </c>
      <c r="F26">
        <v>33</v>
      </c>
      <c r="G26" s="11">
        <v>0.25</v>
      </c>
      <c r="H26">
        <v>99</v>
      </c>
      <c r="I26" s="11">
        <v>0.75</v>
      </c>
      <c r="J26" s="11">
        <v>0.76700000000000002</v>
      </c>
      <c r="K26">
        <v>18</v>
      </c>
      <c r="L26">
        <v>38</v>
      </c>
      <c r="M26">
        <v>86</v>
      </c>
      <c r="N26" t="str">
        <f>VLOOKUP(A26,'SU merge '!B:C,2,0)</f>
        <v>Su225</v>
      </c>
    </row>
    <row r="27" spans="1:14" x14ac:dyDescent="0.3">
      <c r="A27" t="s">
        <v>99</v>
      </c>
      <c r="B27">
        <v>54</v>
      </c>
      <c r="C27">
        <v>67</v>
      </c>
      <c r="D27">
        <v>-13</v>
      </c>
      <c r="E27" s="32">
        <v>68</v>
      </c>
      <c r="F27">
        <v>10</v>
      </c>
      <c r="G27" s="11">
        <v>0.1852</v>
      </c>
      <c r="H27">
        <v>44</v>
      </c>
      <c r="I27" s="11">
        <v>0.81479999999999997</v>
      </c>
      <c r="J27" s="11">
        <v>0.64700000000000002</v>
      </c>
      <c r="K27">
        <v>6</v>
      </c>
      <c r="L27">
        <v>18</v>
      </c>
      <c r="M27">
        <v>49</v>
      </c>
      <c r="N27" t="str">
        <f>VLOOKUP(A27,'SU merge '!B:C,2,0)</f>
        <v>Su224</v>
      </c>
    </row>
    <row r="28" spans="1:14" x14ac:dyDescent="0.3">
      <c r="A28" t="s">
        <v>113</v>
      </c>
      <c r="B28">
        <v>78</v>
      </c>
      <c r="C28">
        <v>92</v>
      </c>
      <c r="D28">
        <v>-14</v>
      </c>
      <c r="E28" s="32">
        <v>93</v>
      </c>
      <c r="F28">
        <v>14</v>
      </c>
      <c r="G28" s="11">
        <v>0.17949999999999999</v>
      </c>
      <c r="H28">
        <v>64</v>
      </c>
      <c r="I28" s="11">
        <v>0.82050000000000001</v>
      </c>
      <c r="J28" s="11">
        <v>0.68799999999999994</v>
      </c>
      <c r="K28">
        <v>12</v>
      </c>
      <c r="L28">
        <v>38</v>
      </c>
      <c r="M28">
        <v>54</v>
      </c>
      <c r="N28" t="str">
        <f>VLOOKUP(A28,'SU merge '!B:C,2,0)</f>
        <v>Su229</v>
      </c>
    </row>
    <row r="29" spans="1:14" x14ac:dyDescent="0.3">
      <c r="A29" t="s">
        <v>116</v>
      </c>
      <c r="B29">
        <v>202</v>
      </c>
      <c r="C29">
        <v>200</v>
      </c>
      <c r="D29">
        <v>2</v>
      </c>
      <c r="E29" s="32">
        <v>200</v>
      </c>
      <c r="F29">
        <v>63</v>
      </c>
      <c r="G29" s="11">
        <v>0.31190000000000001</v>
      </c>
      <c r="H29">
        <v>139</v>
      </c>
      <c r="I29" s="11">
        <v>0.68810000000000004</v>
      </c>
      <c r="J29" s="11">
        <v>0.69499999999999995</v>
      </c>
      <c r="K29">
        <v>27</v>
      </c>
      <c r="L29">
        <v>58</v>
      </c>
      <c r="M29">
        <v>142</v>
      </c>
      <c r="N29" t="str">
        <f>VLOOKUP(A29,'SU merge '!B:C,2,0)</f>
        <v>Su230</v>
      </c>
    </row>
    <row r="30" spans="1:14" x14ac:dyDescent="0.3">
      <c r="A30" t="s">
        <v>166</v>
      </c>
      <c r="B30">
        <v>46</v>
      </c>
      <c r="C30">
        <v>45</v>
      </c>
      <c r="D30">
        <v>1</v>
      </c>
      <c r="E30" s="32">
        <v>45</v>
      </c>
      <c r="F30">
        <v>0</v>
      </c>
      <c r="G30" s="11">
        <v>0</v>
      </c>
      <c r="H30">
        <v>46</v>
      </c>
      <c r="I30" s="11">
        <v>1</v>
      </c>
      <c r="J30" s="11">
        <v>1.022</v>
      </c>
      <c r="K30">
        <v>1</v>
      </c>
      <c r="L30">
        <v>0</v>
      </c>
      <c r="M30">
        <v>45</v>
      </c>
      <c r="N30" t="str">
        <f>VLOOKUP(A30,'SU merge '!B:C,2,0)</f>
        <v>Su231</v>
      </c>
    </row>
    <row r="31" spans="1:14" x14ac:dyDescent="0.3">
      <c r="A31" t="s">
        <v>115</v>
      </c>
      <c r="B31">
        <v>9</v>
      </c>
      <c r="C31">
        <v>17</v>
      </c>
      <c r="D31">
        <v>-8</v>
      </c>
      <c r="E31" s="32">
        <v>17</v>
      </c>
      <c r="F31">
        <v>1</v>
      </c>
      <c r="G31" s="11">
        <v>0.1111</v>
      </c>
      <c r="H31">
        <v>8</v>
      </c>
      <c r="I31" s="11">
        <v>0.88890000000000002</v>
      </c>
      <c r="J31" s="11">
        <v>0.47099999999999997</v>
      </c>
      <c r="K31">
        <v>4</v>
      </c>
      <c r="L31">
        <v>5</v>
      </c>
      <c r="M31">
        <v>12</v>
      </c>
      <c r="N31" t="str">
        <f>VLOOKUP(A31,'SU merge '!B:C,2,0)</f>
        <v>Su224</v>
      </c>
    </row>
    <row r="32" spans="1:14" x14ac:dyDescent="0.3">
      <c r="A32" t="s">
        <v>80</v>
      </c>
      <c r="B32">
        <v>226</v>
      </c>
      <c r="C32">
        <v>144</v>
      </c>
      <c r="D32">
        <v>82</v>
      </c>
      <c r="E32" s="32">
        <v>151</v>
      </c>
      <c r="F32">
        <v>101</v>
      </c>
      <c r="G32" s="11">
        <v>0.44690000000000002</v>
      </c>
      <c r="H32">
        <v>125</v>
      </c>
      <c r="I32" s="11">
        <v>0.55310000000000004</v>
      </c>
      <c r="J32" s="11">
        <v>0.82799999999999996</v>
      </c>
      <c r="K32">
        <v>26</v>
      </c>
      <c r="L32">
        <v>52</v>
      </c>
      <c r="M32">
        <v>92</v>
      </c>
      <c r="N32" t="str">
        <f>VLOOKUP(A32,'SU merge '!B:C,2,0)</f>
        <v>Su238</v>
      </c>
    </row>
    <row r="33" spans="1:14" x14ac:dyDescent="0.3">
      <c r="A33" t="s">
        <v>124</v>
      </c>
      <c r="B33">
        <v>13</v>
      </c>
      <c r="C33">
        <v>9</v>
      </c>
      <c r="D33">
        <v>4</v>
      </c>
      <c r="E33" s="32">
        <v>9</v>
      </c>
      <c r="F33">
        <v>5</v>
      </c>
      <c r="G33" s="11">
        <v>0.3846</v>
      </c>
      <c r="H33">
        <v>8</v>
      </c>
      <c r="I33" s="11">
        <v>0.61539999999999995</v>
      </c>
      <c r="J33" s="11">
        <v>0.88900000000000001</v>
      </c>
      <c r="K33">
        <v>3</v>
      </c>
      <c r="L33">
        <v>2</v>
      </c>
      <c r="M33">
        <v>7</v>
      </c>
      <c r="N33" t="str">
        <f>VLOOKUP(A33,'SU merge '!B:C,2,0)</f>
        <v>Su217</v>
      </c>
    </row>
    <row r="34" spans="1:14" x14ac:dyDescent="0.3">
      <c r="A34" t="s">
        <v>131</v>
      </c>
      <c r="B34">
        <v>13</v>
      </c>
      <c r="C34">
        <v>10</v>
      </c>
      <c r="D34">
        <v>3</v>
      </c>
      <c r="E34" s="32">
        <v>10</v>
      </c>
      <c r="F34">
        <v>7</v>
      </c>
      <c r="G34" s="11">
        <v>0.53849999999999998</v>
      </c>
      <c r="H34">
        <v>6</v>
      </c>
      <c r="I34" s="11">
        <v>0.46150000000000002</v>
      </c>
      <c r="J34" s="11">
        <v>0.6</v>
      </c>
      <c r="K34">
        <v>14</v>
      </c>
      <c r="L34">
        <v>7</v>
      </c>
      <c r="M34">
        <v>3</v>
      </c>
      <c r="N34" t="str">
        <f>VLOOKUP(A34,'SU merge '!B:C,2,0)</f>
        <v>Su240</v>
      </c>
    </row>
    <row r="35" spans="1:14" x14ac:dyDescent="0.3">
      <c r="A35" t="s">
        <v>151</v>
      </c>
      <c r="B35">
        <v>8</v>
      </c>
      <c r="C35">
        <v>6</v>
      </c>
      <c r="D35">
        <v>2</v>
      </c>
      <c r="E35" s="32">
        <v>7</v>
      </c>
      <c r="F35">
        <v>0</v>
      </c>
      <c r="G35" s="11">
        <v>0</v>
      </c>
      <c r="H35">
        <v>8</v>
      </c>
      <c r="I35" s="11">
        <v>1</v>
      </c>
      <c r="J35" s="11">
        <v>1.143</v>
      </c>
      <c r="K35">
        <v>2</v>
      </c>
      <c r="L35">
        <v>1</v>
      </c>
      <c r="M35">
        <v>5</v>
      </c>
      <c r="N35" t="str">
        <f>VLOOKUP(A35,'SU merge '!B:C,2,0)</f>
        <v>Su533</v>
      </c>
    </row>
    <row r="36" spans="1:14" x14ac:dyDescent="0.3">
      <c r="A36" t="s">
        <v>130</v>
      </c>
      <c r="B36">
        <v>30</v>
      </c>
      <c r="C36">
        <v>35</v>
      </c>
      <c r="D36">
        <v>-5</v>
      </c>
      <c r="E36" s="32">
        <v>35</v>
      </c>
      <c r="F36">
        <v>2</v>
      </c>
      <c r="G36" s="11">
        <v>6.6699999999999995E-2</v>
      </c>
      <c r="H36">
        <v>28</v>
      </c>
      <c r="I36" s="11">
        <v>0.93330000000000002</v>
      </c>
      <c r="J36" s="11">
        <v>0.8</v>
      </c>
      <c r="K36">
        <v>7</v>
      </c>
      <c r="L36">
        <v>8</v>
      </c>
      <c r="M36">
        <v>27</v>
      </c>
      <c r="N36" t="str">
        <f>VLOOKUP(A36,'SU merge '!B:C,2,0)</f>
        <v>Su509</v>
      </c>
    </row>
    <row r="37" spans="1:14" x14ac:dyDescent="0.3">
      <c r="A37" t="s">
        <v>178</v>
      </c>
      <c r="B37">
        <v>1</v>
      </c>
      <c r="C37">
        <v>1</v>
      </c>
      <c r="D37">
        <v>0</v>
      </c>
      <c r="E37" s="32">
        <v>1</v>
      </c>
      <c r="F37">
        <v>0</v>
      </c>
      <c r="G37" s="11">
        <v>0</v>
      </c>
      <c r="H37">
        <v>1</v>
      </c>
      <c r="I37" s="11">
        <v>1</v>
      </c>
      <c r="J37" s="11">
        <v>1</v>
      </c>
      <c r="K37">
        <v>1</v>
      </c>
      <c r="L37">
        <v>0</v>
      </c>
      <c r="M37">
        <v>1</v>
      </c>
      <c r="N37" t="str">
        <f>VLOOKUP(A37,'SU merge '!B:C,2,0)</f>
        <v>Su516</v>
      </c>
    </row>
    <row r="38" spans="1:14" x14ac:dyDescent="0.3">
      <c r="A38" t="s">
        <v>173</v>
      </c>
      <c r="B38">
        <v>11</v>
      </c>
      <c r="C38">
        <v>11</v>
      </c>
      <c r="D38">
        <v>0</v>
      </c>
      <c r="E38" s="32">
        <v>11</v>
      </c>
      <c r="F38">
        <v>0</v>
      </c>
      <c r="G38" s="11">
        <v>0</v>
      </c>
      <c r="H38">
        <v>11</v>
      </c>
      <c r="I38" s="11">
        <v>1</v>
      </c>
      <c r="J38" s="11">
        <v>1</v>
      </c>
      <c r="K38">
        <v>1</v>
      </c>
      <c r="L38">
        <v>0</v>
      </c>
      <c r="M38">
        <v>11</v>
      </c>
      <c r="N38" t="str">
        <f>VLOOKUP(A38,'SU merge '!B:C,2,0)</f>
        <v>Su509</v>
      </c>
    </row>
    <row r="39" spans="1:14" x14ac:dyDescent="0.3">
      <c r="A39" t="s">
        <v>133</v>
      </c>
      <c r="B39">
        <v>5</v>
      </c>
      <c r="C39">
        <v>5</v>
      </c>
      <c r="D39">
        <v>0</v>
      </c>
      <c r="E39" s="32">
        <v>5</v>
      </c>
      <c r="F39">
        <v>2</v>
      </c>
      <c r="G39" s="11">
        <v>0.4</v>
      </c>
      <c r="H39">
        <v>3</v>
      </c>
      <c r="I39" s="11">
        <v>0.6</v>
      </c>
      <c r="J39" s="11">
        <v>0.6</v>
      </c>
      <c r="K39">
        <v>1</v>
      </c>
      <c r="L39">
        <v>0</v>
      </c>
      <c r="M39">
        <v>5</v>
      </c>
      <c r="N39" t="str">
        <f>VLOOKUP(A39,'SU merge '!B:C,2,0)</f>
        <v>Su513</v>
      </c>
    </row>
    <row r="40" spans="1:14" x14ac:dyDescent="0.3">
      <c r="A40" t="s">
        <v>77</v>
      </c>
      <c r="B40">
        <v>74</v>
      </c>
      <c r="C40">
        <v>82</v>
      </c>
      <c r="D40">
        <v>-8</v>
      </c>
      <c r="E40" s="32">
        <v>83</v>
      </c>
      <c r="F40">
        <v>10</v>
      </c>
      <c r="G40" s="11">
        <v>0.1351</v>
      </c>
      <c r="H40">
        <v>64</v>
      </c>
      <c r="I40" s="11">
        <v>0.8649</v>
      </c>
      <c r="J40" s="11">
        <v>0.77100000000000002</v>
      </c>
      <c r="K40">
        <v>11</v>
      </c>
      <c r="L40">
        <v>13</v>
      </c>
      <c r="M40">
        <v>69</v>
      </c>
      <c r="N40" t="str">
        <f>VLOOKUP(A40,'SU merge '!B:C,2,0)</f>
        <v>Su513</v>
      </c>
    </row>
    <row r="41" spans="1:14" x14ac:dyDescent="0.3">
      <c r="A41" t="s">
        <v>127</v>
      </c>
      <c r="B41">
        <v>7</v>
      </c>
      <c r="C41">
        <v>9</v>
      </c>
      <c r="D41">
        <v>-2</v>
      </c>
      <c r="E41" s="32">
        <v>9</v>
      </c>
      <c r="F41">
        <v>2</v>
      </c>
      <c r="G41" s="11">
        <v>0.28570000000000001</v>
      </c>
      <c r="H41">
        <v>5</v>
      </c>
      <c r="I41" s="11">
        <v>0.71430000000000005</v>
      </c>
      <c r="J41" s="11">
        <v>0.55600000000000005</v>
      </c>
      <c r="K41">
        <v>4</v>
      </c>
      <c r="L41">
        <v>1</v>
      </c>
      <c r="M41">
        <v>8</v>
      </c>
      <c r="N41" t="str">
        <f>VLOOKUP(A41,'SU merge '!B:C,2,0)</f>
        <v>Su530</v>
      </c>
    </row>
    <row r="42" spans="1:14" x14ac:dyDescent="0.3">
      <c r="A42" t="s">
        <v>140</v>
      </c>
      <c r="B42">
        <v>9</v>
      </c>
      <c r="C42">
        <v>11</v>
      </c>
      <c r="D42">
        <v>-2</v>
      </c>
      <c r="E42" s="32">
        <v>11</v>
      </c>
      <c r="F42">
        <v>0</v>
      </c>
      <c r="G42" s="11">
        <v>0</v>
      </c>
      <c r="H42">
        <v>9</v>
      </c>
      <c r="I42" s="11">
        <v>1</v>
      </c>
      <c r="J42" s="11">
        <v>0.81799999999999995</v>
      </c>
      <c r="K42">
        <v>4</v>
      </c>
      <c r="L42">
        <v>3</v>
      </c>
      <c r="M42">
        <v>8</v>
      </c>
      <c r="N42" t="str">
        <f>VLOOKUP(A42,'SU merge '!B:C,2,0)</f>
        <v>Su516</v>
      </c>
    </row>
    <row r="43" spans="1:14" x14ac:dyDescent="0.3">
      <c r="A43" t="s">
        <v>103</v>
      </c>
      <c r="B43">
        <v>7</v>
      </c>
      <c r="C43">
        <v>7</v>
      </c>
      <c r="D43">
        <v>0</v>
      </c>
      <c r="E43" s="32">
        <v>7</v>
      </c>
      <c r="F43">
        <v>0</v>
      </c>
      <c r="G43" s="11">
        <v>0</v>
      </c>
      <c r="H43">
        <v>7</v>
      </c>
      <c r="I43" s="11">
        <v>1</v>
      </c>
      <c r="J43" s="11">
        <v>1</v>
      </c>
      <c r="K43">
        <v>2</v>
      </c>
      <c r="L43">
        <v>2</v>
      </c>
      <c r="M43">
        <v>5</v>
      </c>
      <c r="N43" t="str">
        <f>VLOOKUP(A43,'SU merge '!B:C,2,0)</f>
        <v>Su513</v>
      </c>
    </row>
    <row r="44" spans="1:14" x14ac:dyDescent="0.3">
      <c r="A44" t="s">
        <v>122</v>
      </c>
      <c r="B44">
        <v>23</v>
      </c>
      <c r="C44">
        <v>24</v>
      </c>
      <c r="D44">
        <v>-1</v>
      </c>
      <c r="E44" s="32">
        <v>24</v>
      </c>
      <c r="F44">
        <v>0</v>
      </c>
      <c r="G44" s="11">
        <v>0</v>
      </c>
      <c r="H44">
        <v>23</v>
      </c>
      <c r="I44" s="11">
        <v>1</v>
      </c>
      <c r="J44" s="11">
        <v>0.95799999999999996</v>
      </c>
      <c r="K44">
        <v>4</v>
      </c>
      <c r="L44">
        <v>0</v>
      </c>
      <c r="M44">
        <v>24</v>
      </c>
      <c r="N44" t="str">
        <f>VLOOKUP(A44,'SU merge '!B:C,2,0)</f>
        <v>Su509</v>
      </c>
    </row>
    <row r="45" spans="1:14" x14ac:dyDescent="0.3">
      <c r="A45" t="s">
        <v>101</v>
      </c>
      <c r="B45">
        <v>57</v>
      </c>
      <c r="C45">
        <v>96</v>
      </c>
      <c r="D45">
        <v>-39</v>
      </c>
      <c r="E45" s="32">
        <v>97</v>
      </c>
      <c r="F45">
        <v>4</v>
      </c>
      <c r="G45" s="11">
        <v>7.0199999999999999E-2</v>
      </c>
      <c r="H45">
        <v>53</v>
      </c>
      <c r="I45" s="11">
        <v>0.92979999999999996</v>
      </c>
      <c r="J45" s="11">
        <v>0.54600000000000004</v>
      </c>
      <c r="K45">
        <v>11</v>
      </c>
      <c r="L45">
        <v>33</v>
      </c>
      <c r="M45">
        <v>63</v>
      </c>
      <c r="N45" t="str">
        <f>VLOOKUP(A45,'SU merge '!B:C,2,0)</f>
        <v>Su530</v>
      </c>
    </row>
    <row r="46" spans="1:14" x14ac:dyDescent="0.3">
      <c r="A46" t="s">
        <v>181</v>
      </c>
      <c r="B46">
        <v>1</v>
      </c>
      <c r="C46">
        <v>0</v>
      </c>
      <c r="D46">
        <v>1</v>
      </c>
      <c r="E46" s="32">
        <v>0</v>
      </c>
      <c r="F46">
        <v>1</v>
      </c>
      <c r="G46" s="11">
        <v>1</v>
      </c>
      <c r="H46">
        <v>0</v>
      </c>
      <c r="I46" s="11">
        <v>0</v>
      </c>
      <c r="J46" s="11">
        <v>0</v>
      </c>
      <c r="K46">
        <v>1</v>
      </c>
      <c r="L46">
        <v>0</v>
      </c>
      <c r="M46">
        <v>0</v>
      </c>
      <c r="N46" t="str">
        <f>VLOOKUP(A46,'SU merge '!B:C,2,0)</f>
        <v>Su531</v>
      </c>
    </row>
    <row r="47" spans="1:14" x14ac:dyDescent="0.3">
      <c r="A47" t="s">
        <v>143</v>
      </c>
      <c r="B47">
        <v>3</v>
      </c>
      <c r="C47">
        <v>3</v>
      </c>
      <c r="D47">
        <v>0</v>
      </c>
      <c r="E47" s="32">
        <v>3</v>
      </c>
      <c r="F47">
        <v>0</v>
      </c>
      <c r="G47" s="11">
        <v>0</v>
      </c>
      <c r="H47">
        <v>3</v>
      </c>
      <c r="I47" s="11">
        <v>1</v>
      </c>
      <c r="J47" s="11">
        <v>1</v>
      </c>
      <c r="K47">
        <v>2</v>
      </c>
      <c r="L47">
        <v>0</v>
      </c>
      <c r="M47">
        <v>3</v>
      </c>
      <c r="N47" t="str">
        <f>VLOOKUP(A47,'SU merge '!B:C,2,0)</f>
        <v>Su533</v>
      </c>
    </row>
    <row r="48" spans="1:14" x14ac:dyDescent="0.3">
      <c r="A48" t="s">
        <v>125</v>
      </c>
      <c r="B48">
        <v>25</v>
      </c>
      <c r="C48">
        <v>29</v>
      </c>
      <c r="D48">
        <v>-4</v>
      </c>
      <c r="E48" s="32">
        <v>30</v>
      </c>
      <c r="F48">
        <v>3</v>
      </c>
      <c r="G48" s="11">
        <v>0.12</v>
      </c>
      <c r="H48">
        <v>22</v>
      </c>
      <c r="I48" s="11">
        <v>0.88</v>
      </c>
      <c r="J48" s="11">
        <v>0.73299999999999998</v>
      </c>
      <c r="K48">
        <v>7</v>
      </c>
      <c r="L48">
        <v>7</v>
      </c>
      <c r="M48">
        <v>22</v>
      </c>
      <c r="N48" t="str">
        <f>VLOOKUP(A48,'SU merge '!B:C,2,0)</f>
        <v>Su533</v>
      </c>
    </row>
    <row r="49" spans="1:14" x14ac:dyDescent="0.3">
      <c r="A49" t="s">
        <v>111</v>
      </c>
      <c r="B49">
        <v>68</v>
      </c>
      <c r="C49">
        <v>93</v>
      </c>
      <c r="D49">
        <v>-25</v>
      </c>
      <c r="E49" s="32">
        <v>93</v>
      </c>
      <c r="F49">
        <v>4</v>
      </c>
      <c r="G49" s="11">
        <v>5.8799999999999998E-2</v>
      </c>
      <c r="H49">
        <v>64</v>
      </c>
      <c r="I49" s="11">
        <v>0.94120000000000004</v>
      </c>
      <c r="J49" s="11">
        <v>0.68799999999999994</v>
      </c>
      <c r="K49">
        <v>8</v>
      </c>
      <c r="L49">
        <v>22</v>
      </c>
      <c r="M49">
        <v>71</v>
      </c>
      <c r="N49" t="str">
        <f>VLOOKUP(A49,'SU merge '!B:C,2,0)</f>
        <v>Su530</v>
      </c>
    </row>
    <row r="50" spans="1:14" x14ac:dyDescent="0.3">
      <c r="A50" t="s">
        <v>171</v>
      </c>
      <c r="B50">
        <v>5</v>
      </c>
      <c r="C50">
        <v>5</v>
      </c>
      <c r="D50">
        <v>0</v>
      </c>
      <c r="E50" s="32">
        <v>5</v>
      </c>
      <c r="F50">
        <v>0</v>
      </c>
      <c r="G50" s="11">
        <v>0</v>
      </c>
      <c r="H50">
        <v>5</v>
      </c>
      <c r="I50" s="11">
        <v>1</v>
      </c>
      <c r="J50" s="11">
        <v>1</v>
      </c>
      <c r="K50">
        <v>1</v>
      </c>
      <c r="L50">
        <v>0</v>
      </c>
      <c r="M50">
        <v>5</v>
      </c>
      <c r="N50" t="str">
        <f>VLOOKUP(A50,'SU merge '!B:C,2,0)</f>
        <v>Su533</v>
      </c>
    </row>
    <row r="51" spans="1:14" x14ac:dyDescent="0.3">
      <c r="A51" t="s">
        <v>145</v>
      </c>
      <c r="B51">
        <v>11</v>
      </c>
      <c r="C51">
        <v>15</v>
      </c>
      <c r="D51">
        <v>-4</v>
      </c>
      <c r="E51" s="32">
        <v>15</v>
      </c>
      <c r="F51">
        <v>0</v>
      </c>
      <c r="G51" s="11">
        <v>0</v>
      </c>
      <c r="H51">
        <v>11</v>
      </c>
      <c r="I51" s="11">
        <v>1</v>
      </c>
      <c r="J51" s="11">
        <v>0.73299999999999998</v>
      </c>
      <c r="K51">
        <v>2</v>
      </c>
      <c r="L51">
        <v>0</v>
      </c>
      <c r="M51">
        <v>15</v>
      </c>
      <c r="N51" t="str">
        <f>VLOOKUP(A51,'SU merge '!B:C,2,0)</f>
        <v>Su530</v>
      </c>
    </row>
    <row r="52" spans="1:14" x14ac:dyDescent="0.3">
      <c r="A52" t="s">
        <v>172</v>
      </c>
      <c r="B52">
        <v>3</v>
      </c>
      <c r="C52">
        <v>3</v>
      </c>
      <c r="D52">
        <v>0</v>
      </c>
      <c r="E52" s="32">
        <v>3</v>
      </c>
      <c r="F52">
        <v>0</v>
      </c>
      <c r="G52" s="11">
        <v>0</v>
      </c>
      <c r="H52">
        <v>3</v>
      </c>
      <c r="I52" s="11">
        <v>1</v>
      </c>
      <c r="J52" s="11">
        <v>1</v>
      </c>
      <c r="K52">
        <v>1</v>
      </c>
      <c r="L52">
        <v>0</v>
      </c>
      <c r="M52">
        <v>3</v>
      </c>
      <c r="N52" t="str">
        <f>VLOOKUP(A52,'SU merge '!B:C,2,0)</f>
        <v>Su530</v>
      </c>
    </row>
    <row r="53" spans="1:14" x14ac:dyDescent="0.3">
      <c r="A53" t="s">
        <v>74</v>
      </c>
      <c r="B53">
        <v>2</v>
      </c>
      <c r="C53">
        <v>3</v>
      </c>
      <c r="D53">
        <v>-1</v>
      </c>
      <c r="E53" s="32">
        <v>3</v>
      </c>
      <c r="F53">
        <v>1</v>
      </c>
      <c r="G53" s="11">
        <v>0.5</v>
      </c>
      <c r="H53">
        <v>1</v>
      </c>
      <c r="I53" s="11">
        <v>0.5</v>
      </c>
      <c r="J53" s="11">
        <v>0.33300000000000002</v>
      </c>
      <c r="K53">
        <v>1</v>
      </c>
      <c r="L53">
        <v>2</v>
      </c>
      <c r="M53">
        <v>1</v>
      </c>
      <c r="N53" t="str">
        <f>VLOOKUP(A53,'SU merge '!B:C,2,0)</f>
        <v>Su509</v>
      </c>
    </row>
    <row r="54" spans="1:14" x14ac:dyDescent="0.3">
      <c r="A54" t="s">
        <v>135</v>
      </c>
      <c r="B54">
        <v>3</v>
      </c>
      <c r="C54">
        <v>4</v>
      </c>
      <c r="D54">
        <v>-1</v>
      </c>
      <c r="E54" s="32">
        <v>4</v>
      </c>
      <c r="F54">
        <v>0</v>
      </c>
      <c r="G54" s="11">
        <v>0</v>
      </c>
      <c r="H54">
        <v>3</v>
      </c>
      <c r="I54" s="11">
        <v>1</v>
      </c>
      <c r="J54" s="11">
        <v>0.75</v>
      </c>
      <c r="K54">
        <v>2</v>
      </c>
      <c r="L54">
        <v>0</v>
      </c>
      <c r="M54">
        <v>4</v>
      </c>
      <c r="N54" t="str">
        <f>VLOOKUP(A54,'SU merge '!B:C,2,0)</f>
        <v>Su531</v>
      </c>
    </row>
    <row r="55" spans="1:14" x14ac:dyDescent="0.3">
      <c r="A55" t="s">
        <v>119</v>
      </c>
      <c r="B55">
        <v>14</v>
      </c>
      <c r="C55">
        <v>15</v>
      </c>
      <c r="D55">
        <v>-1</v>
      </c>
      <c r="E55" s="32">
        <v>15</v>
      </c>
      <c r="F55">
        <v>0</v>
      </c>
      <c r="G55" s="11">
        <v>0</v>
      </c>
      <c r="H55">
        <v>14</v>
      </c>
      <c r="I55" s="11">
        <v>1</v>
      </c>
      <c r="J55" s="11">
        <v>0.93300000000000005</v>
      </c>
      <c r="K55">
        <v>2</v>
      </c>
      <c r="L55">
        <v>3</v>
      </c>
      <c r="M55">
        <v>12</v>
      </c>
      <c r="N55" t="str">
        <f>VLOOKUP(A55,'SU merge '!B:C,2,0)</f>
        <v>Su536</v>
      </c>
    </row>
    <row r="56" spans="1:14" x14ac:dyDescent="0.3">
      <c r="A56" t="s">
        <v>147</v>
      </c>
      <c r="B56">
        <v>5</v>
      </c>
      <c r="C56">
        <v>20</v>
      </c>
      <c r="D56">
        <v>-15</v>
      </c>
      <c r="E56" s="32">
        <v>20</v>
      </c>
      <c r="F56">
        <v>0</v>
      </c>
      <c r="G56" s="11">
        <v>0</v>
      </c>
      <c r="H56">
        <v>5</v>
      </c>
      <c r="I56" s="11">
        <v>1</v>
      </c>
      <c r="J56" s="11">
        <v>0.25</v>
      </c>
      <c r="K56">
        <v>3</v>
      </c>
      <c r="L56">
        <v>14</v>
      </c>
      <c r="M56">
        <v>6</v>
      </c>
      <c r="N56" t="str">
        <f>VLOOKUP(A56,'SU merge '!B:C,2,0)</f>
        <v>Su536</v>
      </c>
    </row>
    <row r="57" spans="1:14" x14ac:dyDescent="0.3">
      <c r="A57" t="s">
        <v>144</v>
      </c>
      <c r="B57">
        <v>4</v>
      </c>
      <c r="C57">
        <v>5</v>
      </c>
      <c r="D57">
        <v>-1</v>
      </c>
      <c r="E57" s="32">
        <v>5</v>
      </c>
      <c r="F57">
        <v>0</v>
      </c>
      <c r="G57" s="11">
        <v>0</v>
      </c>
      <c r="H57">
        <v>4</v>
      </c>
      <c r="I57" s="11">
        <v>1</v>
      </c>
      <c r="J57" s="11">
        <v>0.8</v>
      </c>
      <c r="K57">
        <v>3</v>
      </c>
      <c r="L57">
        <v>0</v>
      </c>
      <c r="M57">
        <v>5</v>
      </c>
      <c r="N57" t="str">
        <f>VLOOKUP(A57,'SU merge '!B:C,2,0)</f>
        <v>Su531</v>
      </c>
    </row>
    <row r="58" spans="1:14" x14ac:dyDescent="0.3">
      <c r="A58" t="s">
        <v>176</v>
      </c>
      <c r="B58">
        <v>1</v>
      </c>
      <c r="C58">
        <v>1</v>
      </c>
      <c r="D58">
        <v>0</v>
      </c>
      <c r="E58" s="32">
        <v>1</v>
      </c>
      <c r="F58">
        <v>0</v>
      </c>
      <c r="G58" s="11">
        <v>0</v>
      </c>
      <c r="H58">
        <v>1</v>
      </c>
      <c r="I58" s="11">
        <v>1</v>
      </c>
      <c r="J58" s="11">
        <v>1</v>
      </c>
      <c r="K58">
        <v>1</v>
      </c>
      <c r="L58">
        <v>0</v>
      </c>
      <c r="M58">
        <v>1</v>
      </c>
      <c r="N58" t="str">
        <f>VLOOKUP(A58,'SU merge '!B:C,2,0)</f>
        <v>Su531</v>
      </c>
    </row>
    <row r="59" spans="1:14" x14ac:dyDescent="0.3">
      <c r="A59" t="s">
        <v>139</v>
      </c>
      <c r="B59">
        <v>0</v>
      </c>
      <c r="C59">
        <v>2</v>
      </c>
      <c r="D59">
        <v>-2</v>
      </c>
      <c r="E59" s="32">
        <v>2</v>
      </c>
      <c r="F59">
        <v>0</v>
      </c>
      <c r="G59" s="11">
        <v>0</v>
      </c>
      <c r="H59">
        <v>0</v>
      </c>
      <c r="I59" s="11">
        <v>0</v>
      </c>
      <c r="J59" s="11">
        <v>0</v>
      </c>
      <c r="K59">
        <v>2</v>
      </c>
      <c r="L59">
        <v>0</v>
      </c>
      <c r="M59">
        <v>2</v>
      </c>
      <c r="N59" t="str">
        <f>VLOOKUP(A59,'SU merge '!B:C,2,0)</f>
        <v>Su594</v>
      </c>
    </row>
    <row r="60" spans="1:14" x14ac:dyDescent="0.3">
      <c r="A60" t="s">
        <v>107</v>
      </c>
      <c r="B60">
        <v>6</v>
      </c>
      <c r="C60">
        <v>4</v>
      </c>
      <c r="D60">
        <v>2</v>
      </c>
      <c r="E60" s="32">
        <v>4</v>
      </c>
      <c r="F60">
        <v>3</v>
      </c>
      <c r="G60" s="11">
        <v>0.5</v>
      </c>
      <c r="H60">
        <v>3</v>
      </c>
      <c r="I60" s="11">
        <v>0.5</v>
      </c>
      <c r="J60" s="11">
        <v>0.75</v>
      </c>
      <c r="K60">
        <v>2</v>
      </c>
      <c r="L60">
        <v>1</v>
      </c>
      <c r="M60">
        <v>3</v>
      </c>
      <c r="N60" t="str">
        <f>VLOOKUP(A60,'SU merge '!B:C,2,0)</f>
        <v>Su612</v>
      </c>
    </row>
    <row r="61" spans="1:14" x14ac:dyDescent="0.3">
      <c r="A61" t="s">
        <v>126</v>
      </c>
      <c r="B61">
        <v>24</v>
      </c>
      <c r="C61">
        <v>22</v>
      </c>
      <c r="D61">
        <v>2</v>
      </c>
      <c r="E61" s="32">
        <v>22</v>
      </c>
      <c r="F61">
        <v>10</v>
      </c>
      <c r="G61" s="11">
        <v>0.41670000000000001</v>
      </c>
      <c r="H61">
        <v>14</v>
      </c>
      <c r="I61" s="11">
        <v>0.58330000000000004</v>
      </c>
      <c r="J61" s="11">
        <v>0.63600000000000001</v>
      </c>
      <c r="K61">
        <v>3</v>
      </c>
      <c r="L61">
        <v>3</v>
      </c>
      <c r="M61">
        <v>19</v>
      </c>
      <c r="N61" t="str">
        <f>VLOOKUP(A61,'SU merge '!B:C,2,0)</f>
        <v>Su616</v>
      </c>
    </row>
    <row r="62" spans="1:14" x14ac:dyDescent="0.3">
      <c r="A62" t="s">
        <v>79</v>
      </c>
      <c r="B62">
        <v>23</v>
      </c>
      <c r="C62">
        <v>17</v>
      </c>
      <c r="D62">
        <v>6</v>
      </c>
      <c r="E62" s="32">
        <v>19</v>
      </c>
      <c r="F62">
        <v>6</v>
      </c>
      <c r="G62" s="11">
        <v>0.26090000000000002</v>
      </c>
      <c r="H62">
        <v>17</v>
      </c>
      <c r="I62" s="11">
        <v>0.73909999999999998</v>
      </c>
      <c r="J62" s="11">
        <v>0.89500000000000002</v>
      </c>
      <c r="K62">
        <v>5</v>
      </c>
      <c r="L62">
        <v>6</v>
      </c>
      <c r="M62">
        <v>11</v>
      </c>
      <c r="N62" t="str">
        <f>VLOOKUP(A62,'SU merge '!B:C,2,0)</f>
        <v>Su617</v>
      </c>
    </row>
    <row r="63" spans="1:14" x14ac:dyDescent="0.3">
      <c r="A63" t="s">
        <v>177</v>
      </c>
      <c r="B63">
        <v>5</v>
      </c>
      <c r="C63">
        <v>5</v>
      </c>
      <c r="D63">
        <v>0</v>
      </c>
      <c r="E63">
        <v>5</v>
      </c>
      <c r="F63">
        <v>0</v>
      </c>
      <c r="G63" s="11">
        <v>0</v>
      </c>
      <c r="H63">
        <v>5</v>
      </c>
      <c r="I63" s="11">
        <v>1</v>
      </c>
      <c r="J63" s="11">
        <v>1</v>
      </c>
      <c r="K63">
        <v>1</v>
      </c>
      <c r="L63">
        <v>0</v>
      </c>
      <c r="M63">
        <v>5</v>
      </c>
      <c r="N63" t="str">
        <f>VLOOKUP(A63,'SU merge '!B:C,2,0)</f>
        <v>Su617</v>
      </c>
    </row>
    <row r="64" spans="1:14" x14ac:dyDescent="0.3">
      <c r="A64" t="s">
        <v>175</v>
      </c>
      <c r="B64">
        <v>2</v>
      </c>
      <c r="C64">
        <v>2</v>
      </c>
      <c r="D64">
        <v>0</v>
      </c>
      <c r="E64">
        <v>2</v>
      </c>
      <c r="F64">
        <v>0</v>
      </c>
      <c r="G64" s="11">
        <v>0</v>
      </c>
      <c r="H64">
        <v>2</v>
      </c>
      <c r="I64" s="11">
        <v>1</v>
      </c>
      <c r="J64" s="11">
        <v>1</v>
      </c>
      <c r="K64">
        <v>1</v>
      </c>
      <c r="L64">
        <v>0</v>
      </c>
      <c r="M64">
        <v>2</v>
      </c>
      <c r="N64" t="str">
        <f>VLOOKUP(A64,'SU merge '!B:C,2,0)</f>
        <v>Su612</v>
      </c>
    </row>
    <row r="65" spans="1:14" x14ac:dyDescent="0.3">
      <c r="A65" t="s">
        <v>149</v>
      </c>
      <c r="B65">
        <v>2</v>
      </c>
      <c r="C65">
        <v>3</v>
      </c>
      <c r="D65">
        <v>-1</v>
      </c>
      <c r="E65">
        <v>3</v>
      </c>
      <c r="F65">
        <v>1</v>
      </c>
      <c r="G65" s="11">
        <v>0.5</v>
      </c>
      <c r="H65">
        <v>1</v>
      </c>
      <c r="I65" s="11">
        <v>0.5</v>
      </c>
      <c r="J65" s="11">
        <v>0.33300000000000002</v>
      </c>
      <c r="K65">
        <v>2</v>
      </c>
      <c r="L65">
        <v>0</v>
      </c>
      <c r="M65">
        <v>3</v>
      </c>
      <c r="N65" t="str">
        <f>VLOOKUP(A65,'SU merge '!B:C,2,0)</f>
        <v>Su628</v>
      </c>
    </row>
    <row r="66" spans="1:14" x14ac:dyDescent="0.3">
      <c r="A66" t="s">
        <v>114</v>
      </c>
      <c r="B66">
        <v>7</v>
      </c>
      <c r="C66">
        <v>11</v>
      </c>
      <c r="D66">
        <v>-4</v>
      </c>
      <c r="E66">
        <v>11</v>
      </c>
      <c r="F66">
        <v>2</v>
      </c>
      <c r="G66" s="11">
        <v>0.28570000000000001</v>
      </c>
      <c r="H66">
        <v>5</v>
      </c>
      <c r="I66" s="11">
        <v>0.71430000000000005</v>
      </c>
      <c r="J66" s="11">
        <v>0.45500000000000002</v>
      </c>
      <c r="K66">
        <v>2</v>
      </c>
      <c r="L66">
        <v>5</v>
      </c>
      <c r="M66">
        <v>6</v>
      </c>
      <c r="N66" t="str">
        <f>VLOOKUP(A66,'SU merge '!B:C,2,0)</f>
        <v>Su616</v>
      </c>
    </row>
    <row r="67" spans="1:14" x14ac:dyDescent="0.3">
      <c r="A67" t="s">
        <v>87</v>
      </c>
      <c r="B67">
        <v>25</v>
      </c>
      <c r="C67">
        <v>30</v>
      </c>
      <c r="D67">
        <v>-5</v>
      </c>
      <c r="E67">
        <v>30</v>
      </c>
      <c r="F67">
        <v>5</v>
      </c>
      <c r="G67" s="11">
        <v>0.2</v>
      </c>
      <c r="H67">
        <v>20</v>
      </c>
      <c r="I67" s="11">
        <v>0.8</v>
      </c>
      <c r="J67" s="11">
        <v>0.66700000000000004</v>
      </c>
      <c r="K67">
        <v>3</v>
      </c>
      <c r="L67">
        <v>7</v>
      </c>
      <c r="M67">
        <v>23</v>
      </c>
      <c r="N67" t="str">
        <f>VLOOKUP(A67,'SU merge '!B:C,2,0)</f>
        <v>Su612</v>
      </c>
    </row>
    <row r="68" spans="1:14" x14ac:dyDescent="0.3">
      <c r="A68" t="s">
        <v>179</v>
      </c>
      <c r="B68">
        <v>1</v>
      </c>
      <c r="C68">
        <v>3</v>
      </c>
      <c r="D68">
        <v>-2</v>
      </c>
      <c r="E68">
        <v>3</v>
      </c>
      <c r="F68">
        <v>0</v>
      </c>
      <c r="G68" s="11">
        <v>0</v>
      </c>
      <c r="H68">
        <v>1</v>
      </c>
      <c r="I68" s="11">
        <v>1</v>
      </c>
      <c r="J68" s="11">
        <v>0.33300000000000002</v>
      </c>
      <c r="K68">
        <v>1</v>
      </c>
      <c r="L68">
        <v>0</v>
      </c>
      <c r="M68">
        <v>3</v>
      </c>
      <c r="N68" t="str">
        <f>VLOOKUP(A68,'SU merge '!B:C,2,0)</f>
        <v>Su617</v>
      </c>
    </row>
    <row r="69" spans="1:14" x14ac:dyDescent="0.3">
      <c r="A69" t="s">
        <v>83</v>
      </c>
      <c r="B69">
        <v>117</v>
      </c>
      <c r="C69">
        <v>113</v>
      </c>
      <c r="D69">
        <v>4</v>
      </c>
      <c r="E69">
        <v>114</v>
      </c>
      <c r="F69">
        <v>37</v>
      </c>
      <c r="G69" s="11">
        <v>0.31619999999999998</v>
      </c>
      <c r="H69">
        <v>80</v>
      </c>
      <c r="I69" s="11">
        <v>0.68379999999999996</v>
      </c>
      <c r="J69" s="11">
        <v>0.70199999999999996</v>
      </c>
      <c r="K69">
        <v>10</v>
      </c>
      <c r="L69">
        <v>30</v>
      </c>
      <c r="M69">
        <v>83</v>
      </c>
      <c r="N69" t="str">
        <f>VLOOKUP(A69,'SU merge '!B:C,2,0)</f>
        <v>Su616</v>
      </c>
    </row>
    <row r="70" spans="1:14" x14ac:dyDescent="0.3">
      <c r="A70" t="s">
        <v>91</v>
      </c>
      <c r="B70">
        <v>48</v>
      </c>
      <c r="C70">
        <v>66</v>
      </c>
      <c r="D70">
        <v>-18</v>
      </c>
      <c r="E70">
        <v>67</v>
      </c>
      <c r="F70">
        <v>6</v>
      </c>
      <c r="G70" s="11">
        <v>0.125</v>
      </c>
      <c r="H70">
        <v>42</v>
      </c>
      <c r="I70" s="11">
        <v>0.875</v>
      </c>
      <c r="J70" s="11">
        <v>0.627</v>
      </c>
      <c r="K70">
        <v>7</v>
      </c>
      <c r="L70">
        <v>31</v>
      </c>
      <c r="M70">
        <v>35</v>
      </c>
      <c r="N70" t="str">
        <f>VLOOKUP(A70,'SU merge '!B:C,2,0)</f>
        <v>Su617</v>
      </c>
    </row>
    <row r="71" spans="1:14" x14ac:dyDescent="0.3">
      <c r="A71" t="s">
        <v>108</v>
      </c>
      <c r="B71">
        <v>10</v>
      </c>
      <c r="C71">
        <v>9</v>
      </c>
      <c r="D71">
        <v>1</v>
      </c>
      <c r="E71">
        <v>9</v>
      </c>
      <c r="F71">
        <v>2</v>
      </c>
      <c r="G71" s="11">
        <v>0.2</v>
      </c>
      <c r="H71">
        <v>8</v>
      </c>
      <c r="I71" s="11">
        <v>0.8</v>
      </c>
      <c r="J71" s="11">
        <v>0.88900000000000001</v>
      </c>
      <c r="K71">
        <v>2</v>
      </c>
      <c r="L71">
        <v>6</v>
      </c>
      <c r="M71">
        <v>3</v>
      </c>
      <c r="N71" t="str">
        <f>VLOOKUP(A71,'SU merge '!B:C,2,0)</f>
        <v>Su616</v>
      </c>
    </row>
    <row r="72" spans="1:14" x14ac:dyDescent="0.3">
      <c r="A72" t="s">
        <v>121</v>
      </c>
      <c r="B72">
        <v>4</v>
      </c>
      <c r="C72">
        <v>7</v>
      </c>
      <c r="D72">
        <v>-3</v>
      </c>
      <c r="E72">
        <v>7</v>
      </c>
      <c r="F72">
        <v>1</v>
      </c>
      <c r="G72" s="11">
        <v>0.25</v>
      </c>
      <c r="H72">
        <v>3</v>
      </c>
      <c r="I72" s="11">
        <v>0.75</v>
      </c>
      <c r="J72" s="11">
        <v>0.42899999999999999</v>
      </c>
      <c r="K72">
        <v>2</v>
      </c>
      <c r="L72">
        <v>0</v>
      </c>
      <c r="M72">
        <v>7</v>
      </c>
      <c r="N72" t="str">
        <f>VLOOKUP(A72,'SU merge '!B:C,2,0)</f>
        <v>Su612</v>
      </c>
    </row>
    <row r="73" spans="1:14" x14ac:dyDescent="0.3">
      <c r="A73" t="s">
        <v>85</v>
      </c>
      <c r="B73">
        <v>135</v>
      </c>
      <c r="C73">
        <v>156</v>
      </c>
      <c r="D73">
        <v>-21</v>
      </c>
      <c r="E73">
        <v>157</v>
      </c>
      <c r="F73">
        <v>21</v>
      </c>
      <c r="G73" s="11">
        <v>0.15559999999999999</v>
      </c>
      <c r="H73">
        <v>114</v>
      </c>
      <c r="I73" s="11">
        <v>0.84440000000000004</v>
      </c>
      <c r="J73" s="11">
        <v>0.72599999999999998</v>
      </c>
      <c r="K73">
        <v>13</v>
      </c>
      <c r="L73">
        <v>28</v>
      </c>
      <c r="M73">
        <v>128</v>
      </c>
      <c r="N73" t="str">
        <f>VLOOKUP(A73,'SU merge '!B:C,2,0)</f>
        <v>Su628</v>
      </c>
    </row>
    <row r="74" spans="1:14" x14ac:dyDescent="0.3">
      <c r="A74" t="s">
        <v>76</v>
      </c>
      <c r="B74">
        <v>32</v>
      </c>
      <c r="C74">
        <v>18</v>
      </c>
      <c r="D74">
        <v>14</v>
      </c>
      <c r="E74">
        <v>19</v>
      </c>
      <c r="F74">
        <v>20</v>
      </c>
      <c r="G74" s="11">
        <v>0.625</v>
      </c>
      <c r="H74">
        <v>12</v>
      </c>
      <c r="I74" s="11">
        <v>0.375</v>
      </c>
      <c r="J74" s="11">
        <v>0.63200000000000001</v>
      </c>
      <c r="K74">
        <v>4</v>
      </c>
      <c r="L74">
        <v>2</v>
      </c>
      <c r="M74">
        <v>16</v>
      </c>
      <c r="N74" t="str">
        <f>VLOOKUP(A74,'SU merge '!B:C,2,0)</f>
        <v>Su628</v>
      </c>
    </row>
    <row r="75" spans="1:14" x14ac:dyDescent="0.3">
      <c r="A75" t="s">
        <v>174</v>
      </c>
      <c r="B75">
        <v>1</v>
      </c>
      <c r="C75">
        <v>1</v>
      </c>
      <c r="D75">
        <v>0</v>
      </c>
      <c r="E75">
        <v>1</v>
      </c>
      <c r="F75">
        <v>0</v>
      </c>
      <c r="G75" s="11">
        <v>0</v>
      </c>
      <c r="H75">
        <v>1</v>
      </c>
      <c r="I75" s="11">
        <v>1</v>
      </c>
      <c r="J75" s="11">
        <v>1</v>
      </c>
      <c r="K75">
        <v>1</v>
      </c>
      <c r="L75">
        <v>0</v>
      </c>
      <c r="M75">
        <v>1</v>
      </c>
      <c r="N75" t="str">
        <f>VLOOKUP(A75,'SU merge '!B:C,2,0)</f>
        <v>Su617</v>
      </c>
    </row>
    <row r="76" spans="1:14" x14ac:dyDescent="0.3">
      <c r="A76" t="s">
        <v>86</v>
      </c>
      <c r="B76">
        <v>181</v>
      </c>
      <c r="C76">
        <v>179</v>
      </c>
      <c r="D76">
        <v>2</v>
      </c>
      <c r="E76">
        <v>181</v>
      </c>
      <c r="F76">
        <v>43</v>
      </c>
      <c r="G76" s="11">
        <v>0.23760000000000001</v>
      </c>
      <c r="H76">
        <v>138</v>
      </c>
      <c r="I76" s="11">
        <v>0.76239999999999997</v>
      </c>
      <c r="J76" s="11">
        <v>0.76200000000000001</v>
      </c>
      <c r="K76">
        <v>13</v>
      </c>
      <c r="L76">
        <v>52</v>
      </c>
      <c r="M76">
        <v>127</v>
      </c>
      <c r="N76" t="str">
        <f>VLOOKUP(A76,'SU merge '!B:C,2,0)</f>
        <v>Su702</v>
      </c>
    </row>
    <row r="77" spans="1:14" x14ac:dyDescent="0.3">
      <c r="A77" t="s">
        <v>71</v>
      </c>
      <c r="B77">
        <v>2</v>
      </c>
      <c r="C77">
        <v>0</v>
      </c>
      <c r="D77">
        <v>2</v>
      </c>
      <c r="E77">
        <v>0</v>
      </c>
      <c r="F77">
        <v>2</v>
      </c>
      <c r="G77" s="11">
        <v>1</v>
      </c>
      <c r="H77">
        <v>0</v>
      </c>
      <c r="I77" s="11">
        <v>0</v>
      </c>
      <c r="J77" s="11">
        <v>0</v>
      </c>
      <c r="K77">
        <v>1</v>
      </c>
      <c r="L77">
        <v>0</v>
      </c>
      <c r="M77">
        <v>0</v>
      </c>
      <c r="N77" t="str">
        <f>VLOOKUP(A77,'SU merge '!B:C,2,0)</f>
        <v>Su715</v>
      </c>
    </row>
    <row r="78" spans="1:14" x14ac:dyDescent="0.3">
      <c r="A78" t="s">
        <v>137</v>
      </c>
      <c r="B78">
        <v>5</v>
      </c>
      <c r="C78">
        <v>7</v>
      </c>
      <c r="D78">
        <v>-2</v>
      </c>
      <c r="E78">
        <v>7</v>
      </c>
      <c r="F78">
        <v>1</v>
      </c>
      <c r="G78" s="11">
        <v>0.2</v>
      </c>
      <c r="H78">
        <v>4</v>
      </c>
      <c r="I78" s="11">
        <v>0.8</v>
      </c>
      <c r="J78" s="11">
        <v>0.57099999999999995</v>
      </c>
      <c r="K78">
        <v>3</v>
      </c>
      <c r="L78">
        <v>1</v>
      </c>
      <c r="M78">
        <v>6</v>
      </c>
      <c r="N78" t="str">
        <f>VLOOKUP(A78,'SU merge '!B:C,2,0)</f>
        <v>Su722</v>
      </c>
    </row>
    <row r="79" spans="1:14" x14ac:dyDescent="0.3">
      <c r="A79" t="s">
        <v>167</v>
      </c>
      <c r="B79">
        <v>5</v>
      </c>
      <c r="C79">
        <v>5</v>
      </c>
      <c r="D79">
        <v>0</v>
      </c>
      <c r="E79">
        <v>5</v>
      </c>
      <c r="F79">
        <v>0</v>
      </c>
      <c r="G79" s="11">
        <v>0</v>
      </c>
      <c r="H79">
        <v>5</v>
      </c>
      <c r="I79" s="11">
        <v>1</v>
      </c>
      <c r="J79" s="11">
        <v>1</v>
      </c>
      <c r="K79">
        <v>1</v>
      </c>
      <c r="L79">
        <v>0</v>
      </c>
      <c r="M79">
        <v>5</v>
      </c>
      <c r="N79" t="str">
        <f>VLOOKUP(A79,'SU merge '!B:C,2,0)</f>
        <v>Su715</v>
      </c>
    </row>
    <row r="80" spans="1:14" x14ac:dyDescent="0.3">
      <c r="A80" t="s">
        <v>128</v>
      </c>
      <c r="B80">
        <v>12</v>
      </c>
      <c r="C80">
        <v>16</v>
      </c>
      <c r="D80">
        <v>-4</v>
      </c>
      <c r="E80">
        <v>17</v>
      </c>
      <c r="F80">
        <v>1</v>
      </c>
      <c r="G80" s="11">
        <v>8.3299999999999999E-2</v>
      </c>
      <c r="H80">
        <v>11</v>
      </c>
      <c r="I80" s="11">
        <v>0.91669999999999996</v>
      </c>
      <c r="J80" s="11">
        <v>0.64700000000000002</v>
      </c>
      <c r="K80">
        <v>5</v>
      </c>
      <c r="L80">
        <v>1</v>
      </c>
      <c r="M80">
        <v>15</v>
      </c>
      <c r="N80" t="str">
        <f>VLOOKUP(A80,'SU merge '!B:C,2,0)</f>
        <v>Su702</v>
      </c>
    </row>
    <row r="81" spans="1:14" x14ac:dyDescent="0.3">
      <c r="A81" t="s">
        <v>169</v>
      </c>
      <c r="B81">
        <v>1</v>
      </c>
      <c r="C81">
        <v>0</v>
      </c>
      <c r="D81">
        <v>1</v>
      </c>
      <c r="E81">
        <v>0</v>
      </c>
      <c r="F81">
        <v>1</v>
      </c>
      <c r="G81" s="11">
        <v>1</v>
      </c>
      <c r="H81">
        <v>0</v>
      </c>
      <c r="I81" s="11">
        <v>0</v>
      </c>
      <c r="J81" s="11">
        <v>0</v>
      </c>
      <c r="K81">
        <v>1</v>
      </c>
      <c r="L81">
        <v>0</v>
      </c>
      <c r="M81">
        <v>0</v>
      </c>
      <c r="N81" t="str">
        <f>VLOOKUP(A81,'SU merge '!B:C,2,0)</f>
        <v>Su722</v>
      </c>
    </row>
    <row r="82" spans="1:14" x14ac:dyDescent="0.3">
      <c r="A82" t="s">
        <v>95</v>
      </c>
      <c r="B82">
        <v>4</v>
      </c>
      <c r="C82">
        <v>5</v>
      </c>
      <c r="D82">
        <v>-1</v>
      </c>
      <c r="E82">
        <v>5</v>
      </c>
      <c r="F82">
        <v>0</v>
      </c>
      <c r="G82" s="11">
        <v>0</v>
      </c>
      <c r="H82">
        <v>4</v>
      </c>
      <c r="I82" s="11">
        <v>1</v>
      </c>
      <c r="J82" s="11">
        <v>0.8</v>
      </c>
      <c r="K82">
        <v>2</v>
      </c>
      <c r="L82">
        <v>0</v>
      </c>
      <c r="M82">
        <v>5</v>
      </c>
      <c r="N82" t="str">
        <f>VLOOKUP(A82,'SU merge '!B:C,2,0)</f>
        <v>Su722</v>
      </c>
    </row>
    <row r="83" spans="1:14" x14ac:dyDescent="0.3">
      <c r="A83" t="s">
        <v>78</v>
      </c>
      <c r="B83">
        <v>10</v>
      </c>
      <c r="C83">
        <v>6</v>
      </c>
      <c r="D83">
        <v>4</v>
      </c>
      <c r="E83">
        <v>6</v>
      </c>
      <c r="F83">
        <v>4</v>
      </c>
      <c r="G83" s="11">
        <v>0.4</v>
      </c>
      <c r="H83">
        <v>6</v>
      </c>
      <c r="I83" s="11">
        <v>0.6</v>
      </c>
      <c r="J83" s="11">
        <v>1</v>
      </c>
      <c r="K83">
        <v>3</v>
      </c>
      <c r="L83">
        <v>2</v>
      </c>
      <c r="M83">
        <v>4</v>
      </c>
      <c r="N83" t="str">
        <f>VLOOKUP(A83,'SU merge '!B:C,2,0)</f>
        <v>Su722</v>
      </c>
    </row>
    <row r="84" spans="1:14" x14ac:dyDescent="0.3">
      <c r="A84" t="s">
        <v>72</v>
      </c>
      <c r="B84">
        <v>8</v>
      </c>
      <c r="C84">
        <v>7</v>
      </c>
      <c r="D84">
        <v>1</v>
      </c>
      <c r="E84">
        <v>7</v>
      </c>
      <c r="F84">
        <v>1</v>
      </c>
      <c r="G84" s="11">
        <v>0.125</v>
      </c>
      <c r="H84">
        <v>7</v>
      </c>
      <c r="I84" s="11">
        <v>0.875</v>
      </c>
      <c r="J84" s="11">
        <v>1</v>
      </c>
      <c r="K84">
        <v>2</v>
      </c>
      <c r="L84">
        <v>1</v>
      </c>
      <c r="M84">
        <v>6</v>
      </c>
      <c r="N84" t="str">
        <f>VLOOKUP(A84,'SU merge '!B:C,2,0)</f>
        <v>Su702</v>
      </c>
    </row>
    <row r="85" spans="1:14" x14ac:dyDescent="0.3">
      <c r="A85" t="s">
        <v>75</v>
      </c>
      <c r="B85">
        <v>71</v>
      </c>
      <c r="C85">
        <v>73</v>
      </c>
      <c r="D85">
        <v>-2</v>
      </c>
      <c r="E85">
        <v>74</v>
      </c>
      <c r="F85">
        <v>13</v>
      </c>
      <c r="G85" s="11">
        <v>0.18310000000000001</v>
      </c>
      <c r="H85">
        <v>58</v>
      </c>
      <c r="I85" s="11">
        <v>0.81689999999999996</v>
      </c>
      <c r="J85" s="11">
        <v>0.78400000000000003</v>
      </c>
      <c r="K85">
        <v>8</v>
      </c>
      <c r="L85">
        <v>21</v>
      </c>
      <c r="M85">
        <v>52</v>
      </c>
      <c r="N85" t="str">
        <f>VLOOKUP(A85,'SU merge '!B:C,2,0)</f>
        <v>Su812</v>
      </c>
    </row>
    <row r="86" spans="1:14" x14ac:dyDescent="0.3">
      <c r="A86" t="s">
        <v>73</v>
      </c>
      <c r="B86">
        <v>15</v>
      </c>
      <c r="C86">
        <v>11</v>
      </c>
      <c r="D86">
        <v>4</v>
      </c>
      <c r="E86">
        <v>11</v>
      </c>
      <c r="F86">
        <v>5</v>
      </c>
      <c r="G86" s="11">
        <v>0.33329999999999999</v>
      </c>
      <c r="H86">
        <v>10</v>
      </c>
      <c r="I86" s="11">
        <v>0.66669999999999996</v>
      </c>
      <c r="J86" s="11">
        <v>0.90900000000000003</v>
      </c>
      <c r="K86">
        <v>2</v>
      </c>
      <c r="L86">
        <v>1</v>
      </c>
      <c r="M86">
        <v>10</v>
      </c>
      <c r="N86" t="str">
        <f>VLOOKUP(A86,'SU merge '!B:C,2,0)</f>
        <v>Su812</v>
      </c>
    </row>
    <row r="87" spans="1:14" x14ac:dyDescent="0.3">
      <c r="A87" t="s">
        <v>84</v>
      </c>
      <c r="B87">
        <v>14</v>
      </c>
      <c r="C87">
        <v>8</v>
      </c>
      <c r="D87">
        <v>6</v>
      </c>
      <c r="E87">
        <v>8</v>
      </c>
      <c r="F87">
        <v>7</v>
      </c>
      <c r="G87" s="11">
        <v>0.5</v>
      </c>
      <c r="H87">
        <v>7</v>
      </c>
      <c r="I87" s="11">
        <v>0.5</v>
      </c>
      <c r="J87" s="11">
        <v>0.875</v>
      </c>
      <c r="K87">
        <v>3</v>
      </c>
      <c r="L87">
        <v>4</v>
      </c>
      <c r="M87">
        <v>4</v>
      </c>
      <c r="N87" t="str">
        <f>VLOOKUP(A87,'SU merge '!B:C,2,0)</f>
        <v>Su812</v>
      </c>
    </row>
    <row r="88" spans="1:14" x14ac:dyDescent="0.3">
      <c r="A88" t="s">
        <v>88</v>
      </c>
      <c r="B88">
        <v>29</v>
      </c>
      <c r="C88">
        <v>20</v>
      </c>
      <c r="D88">
        <v>9</v>
      </c>
      <c r="E88">
        <v>22</v>
      </c>
      <c r="F88">
        <v>11</v>
      </c>
      <c r="G88" s="11">
        <v>0.37930000000000003</v>
      </c>
      <c r="H88">
        <v>18</v>
      </c>
      <c r="I88" s="11">
        <v>0.62070000000000003</v>
      </c>
      <c r="J88" s="11">
        <v>0.81799999999999995</v>
      </c>
      <c r="K88">
        <v>3</v>
      </c>
      <c r="L88">
        <v>5</v>
      </c>
      <c r="M88">
        <v>15</v>
      </c>
      <c r="N88" t="str">
        <f>VLOOKUP(A88,'SU merge '!B:C,2,0)</f>
        <v>Su812</v>
      </c>
    </row>
    <row r="89" spans="1:14" x14ac:dyDescent="0.3">
      <c r="A89" t="s">
        <v>146</v>
      </c>
      <c r="B89">
        <v>4</v>
      </c>
      <c r="C89">
        <v>1</v>
      </c>
      <c r="D89">
        <v>3</v>
      </c>
      <c r="E89">
        <v>1</v>
      </c>
      <c r="F89">
        <v>3</v>
      </c>
      <c r="G89" s="11">
        <v>0.75</v>
      </c>
      <c r="H89">
        <v>1</v>
      </c>
      <c r="I89" s="11">
        <v>0.25</v>
      </c>
      <c r="J89" s="11">
        <v>1</v>
      </c>
      <c r="K89">
        <v>1</v>
      </c>
      <c r="L89">
        <v>0</v>
      </c>
      <c r="M89">
        <v>1</v>
      </c>
      <c r="N89" t="str">
        <f>VLOOKUP(A89,'SU merge '!B:C,2,0)</f>
        <v>Su812</v>
      </c>
    </row>
    <row r="90" spans="1:14" x14ac:dyDescent="0.3">
      <c r="A90" t="s">
        <v>148</v>
      </c>
      <c r="B90">
        <v>5</v>
      </c>
      <c r="C90">
        <v>5</v>
      </c>
      <c r="D90">
        <v>0</v>
      </c>
      <c r="E90">
        <v>5</v>
      </c>
      <c r="F90">
        <v>0</v>
      </c>
      <c r="G90" s="11">
        <v>0</v>
      </c>
      <c r="H90">
        <v>5</v>
      </c>
      <c r="I90" s="11">
        <v>1</v>
      </c>
      <c r="J90" s="11">
        <v>1</v>
      </c>
      <c r="K90">
        <v>1</v>
      </c>
      <c r="L90">
        <v>0</v>
      </c>
      <c r="M90">
        <v>5</v>
      </c>
      <c r="N90" t="str">
        <f>VLOOKUP(A90,'SU merge '!B:C,2,0)</f>
        <v>Su812</v>
      </c>
    </row>
    <row r="91" spans="1:14" x14ac:dyDescent="0.3">
      <c r="A91" t="s">
        <v>180</v>
      </c>
      <c r="B91">
        <v>2</v>
      </c>
      <c r="C91">
        <v>2</v>
      </c>
      <c r="D91">
        <v>0</v>
      </c>
      <c r="E91">
        <v>2</v>
      </c>
      <c r="F91">
        <v>0</v>
      </c>
      <c r="G91" s="11">
        <v>0</v>
      </c>
      <c r="H91">
        <v>2</v>
      </c>
      <c r="I91" s="11">
        <v>1</v>
      </c>
      <c r="J91" s="11">
        <v>1</v>
      </c>
      <c r="K91">
        <v>2</v>
      </c>
      <c r="L91">
        <v>0</v>
      </c>
      <c r="M91">
        <v>2</v>
      </c>
      <c r="N91" t="str">
        <f>VLOOKUP(A91,'SU merge '!B:C,2,0)</f>
        <v>Su831</v>
      </c>
    </row>
    <row r="92" spans="1:14" x14ac:dyDescent="0.3">
      <c r="A92" t="s">
        <v>129</v>
      </c>
      <c r="B92">
        <v>7</v>
      </c>
      <c r="C92">
        <v>1</v>
      </c>
      <c r="D92">
        <v>6</v>
      </c>
      <c r="E92">
        <v>1</v>
      </c>
      <c r="F92">
        <v>6</v>
      </c>
      <c r="G92" s="11">
        <v>0.85709999999999997</v>
      </c>
      <c r="H92">
        <v>1</v>
      </c>
      <c r="I92" s="11">
        <v>0.1429</v>
      </c>
      <c r="J92" s="11">
        <v>1</v>
      </c>
      <c r="K92">
        <v>2</v>
      </c>
      <c r="L92">
        <v>0</v>
      </c>
      <c r="M92">
        <v>1</v>
      </c>
      <c r="N92" t="str">
        <f>VLOOKUP(A92,'SU merge '!B:C,2,0)</f>
        <v>Su831</v>
      </c>
    </row>
    <row r="93" spans="1:14" x14ac:dyDescent="0.3">
      <c r="A93" t="s">
        <v>112</v>
      </c>
      <c r="B93">
        <v>53</v>
      </c>
      <c r="C93">
        <v>70</v>
      </c>
      <c r="D93">
        <v>-17</v>
      </c>
      <c r="E93">
        <v>70</v>
      </c>
      <c r="F93">
        <v>5</v>
      </c>
      <c r="G93" s="11">
        <v>9.4299999999999995E-2</v>
      </c>
      <c r="H93">
        <v>48</v>
      </c>
      <c r="I93" s="11">
        <v>0.90569999999999995</v>
      </c>
      <c r="J93" s="11">
        <v>0.68600000000000005</v>
      </c>
      <c r="K93">
        <v>12</v>
      </c>
      <c r="L93">
        <v>11</v>
      </c>
      <c r="M93">
        <v>59</v>
      </c>
      <c r="N93" t="str">
        <f>VLOOKUP(A93,'SU merge '!B:C,2,0)</f>
        <v>Su834</v>
      </c>
    </row>
    <row r="94" spans="1:14" x14ac:dyDescent="0.3">
      <c r="A94" t="s">
        <v>106</v>
      </c>
      <c r="B94">
        <v>15</v>
      </c>
      <c r="C94">
        <v>5</v>
      </c>
      <c r="D94">
        <v>10</v>
      </c>
      <c r="E94">
        <v>5</v>
      </c>
      <c r="F94">
        <v>9</v>
      </c>
      <c r="G94" s="11">
        <v>0.6</v>
      </c>
      <c r="H94">
        <v>6</v>
      </c>
      <c r="I94" s="11">
        <v>0.4</v>
      </c>
      <c r="J94" s="11">
        <v>1.2</v>
      </c>
      <c r="K94">
        <v>4</v>
      </c>
      <c r="L94">
        <v>2</v>
      </c>
      <c r="M94">
        <v>3</v>
      </c>
      <c r="N94" t="str">
        <f>VLOOKUP(A94,'SU merge '!B:C,2,0)</f>
        <v>Su834</v>
      </c>
    </row>
    <row r="95" spans="1:14" x14ac:dyDescent="0.3">
      <c r="A95" t="s">
        <v>109</v>
      </c>
      <c r="B95">
        <v>20</v>
      </c>
      <c r="C95">
        <v>25</v>
      </c>
      <c r="D95">
        <v>-5</v>
      </c>
      <c r="E95">
        <v>27</v>
      </c>
      <c r="F95">
        <v>2</v>
      </c>
      <c r="G95" s="11">
        <v>0.1</v>
      </c>
      <c r="H95">
        <v>18</v>
      </c>
      <c r="I95" s="11">
        <v>0.9</v>
      </c>
      <c r="J95" s="11">
        <v>0.66700000000000004</v>
      </c>
      <c r="K95">
        <v>5</v>
      </c>
      <c r="L95">
        <v>2</v>
      </c>
      <c r="M95">
        <v>23</v>
      </c>
      <c r="N95" t="str">
        <f>VLOOKUP(A95,'SU merge '!B:C,2,0)</f>
        <v>Su834</v>
      </c>
    </row>
    <row r="96" spans="1:14" x14ac:dyDescent="0.3">
      <c r="A96" t="s">
        <v>102</v>
      </c>
      <c r="B96">
        <v>17</v>
      </c>
      <c r="C96">
        <v>14</v>
      </c>
      <c r="D96">
        <v>3</v>
      </c>
      <c r="E96">
        <v>14</v>
      </c>
      <c r="F96">
        <v>6</v>
      </c>
      <c r="G96" s="11">
        <v>0.35289999999999999</v>
      </c>
      <c r="H96">
        <v>11</v>
      </c>
      <c r="I96" s="11">
        <v>0.64710000000000001</v>
      </c>
      <c r="J96" s="11">
        <v>0.78600000000000003</v>
      </c>
      <c r="K96">
        <v>4</v>
      </c>
      <c r="L96">
        <v>2</v>
      </c>
      <c r="M96">
        <v>12</v>
      </c>
      <c r="N96" t="str">
        <f>VLOOKUP(A96,'SU merge '!B:C,2,0)</f>
        <v>Su812</v>
      </c>
    </row>
    <row r="97" spans="1:14" x14ac:dyDescent="0.3">
      <c r="A97" t="s">
        <v>132</v>
      </c>
      <c r="B97">
        <v>7</v>
      </c>
      <c r="C97">
        <v>8</v>
      </c>
      <c r="D97">
        <v>-1</v>
      </c>
      <c r="E97">
        <v>8</v>
      </c>
      <c r="F97">
        <v>0</v>
      </c>
      <c r="G97" s="11">
        <v>0</v>
      </c>
      <c r="H97">
        <v>7</v>
      </c>
      <c r="I97" s="11">
        <v>1</v>
      </c>
      <c r="J97" s="11">
        <v>0.875</v>
      </c>
      <c r="K97">
        <v>2</v>
      </c>
      <c r="L97">
        <v>7</v>
      </c>
      <c r="M97">
        <v>1</v>
      </c>
      <c r="N97" t="str">
        <f>VLOOKUP(A97,'SU merge '!B:C,2,0)</f>
        <v>Su812</v>
      </c>
    </row>
    <row r="98" spans="1:14" x14ac:dyDescent="0.3">
      <c r="A98" t="s">
        <v>97</v>
      </c>
      <c r="B98">
        <v>44</v>
      </c>
      <c r="C98">
        <v>43</v>
      </c>
      <c r="D98">
        <v>1</v>
      </c>
      <c r="E98">
        <v>44</v>
      </c>
      <c r="F98">
        <v>9</v>
      </c>
      <c r="G98" s="11">
        <v>0.20449999999999999</v>
      </c>
      <c r="H98">
        <v>35</v>
      </c>
      <c r="I98" s="11">
        <v>0.79549999999999998</v>
      </c>
      <c r="J98" s="11">
        <v>0.79500000000000004</v>
      </c>
      <c r="K98">
        <v>6</v>
      </c>
      <c r="L98">
        <v>20</v>
      </c>
      <c r="M98">
        <v>23</v>
      </c>
      <c r="N98" t="str">
        <f>VLOOKUP(A98,'SU merge '!B:C,2,0)</f>
        <v>Su238</v>
      </c>
    </row>
    <row r="99" spans="1:14" x14ac:dyDescent="0.3">
      <c r="A99" t="s">
        <v>141</v>
      </c>
      <c r="B99">
        <v>68</v>
      </c>
      <c r="C99">
        <v>66</v>
      </c>
      <c r="D99">
        <v>2</v>
      </c>
      <c r="E99">
        <v>66</v>
      </c>
      <c r="F99">
        <v>14</v>
      </c>
      <c r="G99" s="11">
        <v>0.2059</v>
      </c>
      <c r="H99">
        <v>54</v>
      </c>
      <c r="I99" s="11">
        <v>0.79410000000000003</v>
      </c>
      <c r="J99" s="11">
        <v>0.81799999999999995</v>
      </c>
      <c r="K99">
        <v>4</v>
      </c>
      <c r="L99">
        <v>13</v>
      </c>
      <c r="M99">
        <v>53</v>
      </c>
      <c r="N99" t="str">
        <f>VLOOKUP(A99,'SU merge '!B:C,2,0)</f>
        <v>Su999</v>
      </c>
    </row>
  </sheetData>
  <pageMargins left="0.2" right="0.2" top="0.5" bottom="0.25" header="0.3" footer="0.3"/>
  <pageSetup orientation="landscape" r:id="rId1"/>
  <headerFooter>
    <oddHeader>&amp;C&amp;A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D2C3-5772-4224-9EB8-1E377BBC064C}">
  <dimension ref="A1:G115"/>
  <sheetViews>
    <sheetView workbookViewId="0">
      <selection activeCell="F1" sqref="F1:F1048576"/>
    </sheetView>
  </sheetViews>
  <sheetFormatPr defaultRowHeight="14.4" x14ac:dyDescent="0.3"/>
  <sheetData>
    <row r="1" spans="1:7" x14ac:dyDescent="0.3">
      <c r="A1" t="s">
        <v>64</v>
      </c>
      <c r="B1" t="s">
        <v>65</v>
      </c>
      <c r="C1" t="s">
        <v>66</v>
      </c>
      <c r="D1" t="s">
        <v>67</v>
      </c>
      <c r="E1" t="s">
        <v>68</v>
      </c>
      <c r="F1" t="s">
        <v>3574</v>
      </c>
      <c r="G1" t="s">
        <v>3575</v>
      </c>
    </row>
    <row r="2" spans="1:7" x14ac:dyDescent="0.3">
      <c r="A2" t="s">
        <v>168</v>
      </c>
      <c r="B2">
        <v>0</v>
      </c>
      <c r="C2">
        <v>1</v>
      </c>
      <c r="D2">
        <v>1</v>
      </c>
      <c r="E2">
        <v>8</v>
      </c>
      <c r="F2">
        <v>0</v>
      </c>
      <c r="G2">
        <v>0</v>
      </c>
    </row>
    <row r="3" spans="1:7" x14ac:dyDescent="0.3">
      <c r="A3" t="s">
        <v>165</v>
      </c>
      <c r="B3">
        <v>18</v>
      </c>
      <c r="C3">
        <v>0</v>
      </c>
      <c r="D3">
        <v>11</v>
      </c>
      <c r="E3">
        <v>7</v>
      </c>
      <c r="F3">
        <v>40</v>
      </c>
      <c r="G3">
        <v>262</v>
      </c>
    </row>
    <row r="4" spans="1:7" x14ac:dyDescent="0.3">
      <c r="A4" t="s">
        <v>93</v>
      </c>
      <c r="B4">
        <v>314</v>
      </c>
      <c r="C4">
        <v>299</v>
      </c>
      <c r="D4">
        <v>35</v>
      </c>
      <c r="E4">
        <v>279</v>
      </c>
      <c r="F4">
        <v>0</v>
      </c>
      <c r="G4">
        <v>0</v>
      </c>
    </row>
    <row r="5" spans="1:7" x14ac:dyDescent="0.3">
      <c r="A5" t="s">
        <v>123</v>
      </c>
      <c r="B5">
        <v>0</v>
      </c>
      <c r="C5">
        <v>0</v>
      </c>
      <c r="D5">
        <v>0</v>
      </c>
      <c r="E5">
        <v>0</v>
      </c>
      <c r="F5">
        <v>15</v>
      </c>
      <c r="G5">
        <v>151</v>
      </c>
    </row>
    <row r="6" spans="1:7" x14ac:dyDescent="0.3">
      <c r="A6" t="s">
        <v>94</v>
      </c>
      <c r="B6">
        <v>154</v>
      </c>
      <c r="C6">
        <v>166</v>
      </c>
      <c r="D6">
        <v>9</v>
      </c>
      <c r="E6">
        <v>145</v>
      </c>
      <c r="F6">
        <v>21</v>
      </c>
      <c r="G6">
        <v>233</v>
      </c>
    </row>
    <row r="7" spans="1:7" x14ac:dyDescent="0.3">
      <c r="A7" t="s">
        <v>98</v>
      </c>
      <c r="B7">
        <v>218</v>
      </c>
      <c r="C7">
        <v>254</v>
      </c>
      <c r="D7">
        <v>18</v>
      </c>
      <c r="E7">
        <v>200</v>
      </c>
      <c r="F7">
        <v>15</v>
      </c>
      <c r="G7">
        <v>142</v>
      </c>
    </row>
    <row r="8" spans="1:7" x14ac:dyDescent="0.3">
      <c r="A8" t="s">
        <v>1</v>
      </c>
      <c r="B8">
        <v>153</v>
      </c>
      <c r="C8">
        <v>157</v>
      </c>
      <c r="D8">
        <v>8</v>
      </c>
      <c r="E8">
        <v>145</v>
      </c>
      <c r="F8">
        <v>0</v>
      </c>
      <c r="G8">
        <v>0</v>
      </c>
    </row>
    <row r="9" spans="1:7" x14ac:dyDescent="0.3">
      <c r="A9" t="s">
        <v>150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 spans="1:7" x14ac:dyDescent="0.3">
      <c r="A10" t="s">
        <v>100</v>
      </c>
      <c r="B10">
        <v>0</v>
      </c>
      <c r="C10">
        <v>0</v>
      </c>
      <c r="D10">
        <v>0</v>
      </c>
      <c r="E10">
        <v>0</v>
      </c>
      <c r="F10">
        <v>8</v>
      </c>
      <c r="G10">
        <v>208</v>
      </c>
    </row>
    <row r="11" spans="1:7" x14ac:dyDescent="0.3">
      <c r="A11" t="s">
        <v>53</v>
      </c>
      <c r="B11">
        <v>222</v>
      </c>
      <c r="C11">
        <v>215</v>
      </c>
      <c r="D11">
        <v>26</v>
      </c>
      <c r="E11">
        <v>196</v>
      </c>
      <c r="F11">
        <v>0</v>
      </c>
      <c r="G11">
        <v>0</v>
      </c>
    </row>
    <row r="12" spans="1:7" x14ac:dyDescent="0.3">
      <c r="A12" t="s">
        <v>117</v>
      </c>
      <c r="B12">
        <v>0</v>
      </c>
      <c r="C12">
        <v>0</v>
      </c>
      <c r="D12">
        <v>0</v>
      </c>
      <c r="E12">
        <v>0</v>
      </c>
      <c r="F12">
        <v>13</v>
      </c>
      <c r="G12">
        <v>49</v>
      </c>
    </row>
    <row r="13" spans="1:7" x14ac:dyDescent="0.3">
      <c r="A13" t="s">
        <v>110</v>
      </c>
      <c r="B13">
        <v>49</v>
      </c>
      <c r="C13">
        <v>62</v>
      </c>
      <c r="D13">
        <v>5</v>
      </c>
      <c r="E13">
        <v>44</v>
      </c>
      <c r="F13">
        <v>12</v>
      </c>
      <c r="G13">
        <v>118</v>
      </c>
    </row>
    <row r="14" spans="1:7" x14ac:dyDescent="0.3">
      <c r="A14" t="s">
        <v>82</v>
      </c>
      <c r="B14">
        <v>105</v>
      </c>
      <c r="C14">
        <v>130</v>
      </c>
      <c r="D14">
        <v>4</v>
      </c>
      <c r="E14">
        <v>101</v>
      </c>
      <c r="F14">
        <v>25</v>
      </c>
      <c r="G14">
        <v>189</v>
      </c>
    </row>
    <row r="15" spans="1:7" x14ac:dyDescent="0.3">
      <c r="A15" t="s">
        <v>120</v>
      </c>
      <c r="B15">
        <v>209</v>
      </c>
      <c r="C15">
        <v>213</v>
      </c>
      <c r="D15">
        <v>24</v>
      </c>
      <c r="E15">
        <v>185</v>
      </c>
      <c r="F15">
        <v>14</v>
      </c>
      <c r="G15">
        <v>281</v>
      </c>
    </row>
    <row r="16" spans="1:7" x14ac:dyDescent="0.3">
      <c r="A16" t="s">
        <v>92</v>
      </c>
      <c r="B16">
        <v>319</v>
      </c>
      <c r="C16">
        <v>295</v>
      </c>
      <c r="D16">
        <v>23</v>
      </c>
      <c r="E16">
        <v>296</v>
      </c>
      <c r="F16">
        <v>0</v>
      </c>
      <c r="G16">
        <v>0</v>
      </c>
    </row>
    <row r="17" spans="1:7" x14ac:dyDescent="0.3">
      <c r="A17" t="s">
        <v>118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</row>
    <row r="18" spans="1:7" x14ac:dyDescent="0.3">
      <c r="A18" t="s">
        <v>104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3">
      <c r="A19" t="s">
        <v>90</v>
      </c>
      <c r="B19">
        <v>0</v>
      </c>
      <c r="C19">
        <v>0</v>
      </c>
      <c r="D19">
        <v>0</v>
      </c>
      <c r="E19">
        <v>0</v>
      </c>
      <c r="F19">
        <v>6</v>
      </c>
      <c r="G19">
        <v>118</v>
      </c>
    </row>
    <row r="20" spans="1:7" x14ac:dyDescent="0.3">
      <c r="A20" t="s">
        <v>96</v>
      </c>
      <c r="B20">
        <v>128</v>
      </c>
      <c r="C20">
        <v>124</v>
      </c>
      <c r="D20">
        <v>6</v>
      </c>
      <c r="E20">
        <v>122</v>
      </c>
      <c r="F20">
        <v>15</v>
      </c>
      <c r="G20">
        <v>163</v>
      </c>
    </row>
    <row r="21" spans="1:7" x14ac:dyDescent="0.3">
      <c r="A21" t="s">
        <v>81</v>
      </c>
      <c r="B21">
        <v>178</v>
      </c>
      <c r="C21">
        <v>177</v>
      </c>
      <c r="D21">
        <v>7</v>
      </c>
      <c r="E21">
        <v>171</v>
      </c>
      <c r="F21">
        <v>17</v>
      </c>
      <c r="G21">
        <v>231</v>
      </c>
    </row>
    <row r="22" spans="1:7" x14ac:dyDescent="0.3">
      <c r="A22" t="s">
        <v>105</v>
      </c>
      <c r="B22">
        <v>223</v>
      </c>
      <c r="C22">
        <v>248</v>
      </c>
      <c r="D22">
        <v>11</v>
      </c>
      <c r="E22">
        <v>212</v>
      </c>
      <c r="F22">
        <v>0</v>
      </c>
      <c r="G22">
        <v>0</v>
      </c>
    </row>
    <row r="23" spans="1:7" x14ac:dyDescent="0.3">
      <c r="A23" t="s">
        <v>99</v>
      </c>
      <c r="B23">
        <v>0</v>
      </c>
      <c r="C23">
        <v>0</v>
      </c>
      <c r="D23">
        <v>0</v>
      </c>
      <c r="E23">
        <v>0</v>
      </c>
      <c r="F23">
        <v>3</v>
      </c>
      <c r="G23">
        <v>66</v>
      </c>
    </row>
    <row r="24" spans="1:7" x14ac:dyDescent="0.3">
      <c r="A24" t="s">
        <v>113</v>
      </c>
      <c r="B24">
        <v>61</v>
      </c>
      <c r="C24">
        <v>69</v>
      </c>
      <c r="D24">
        <v>5</v>
      </c>
      <c r="E24">
        <v>56</v>
      </c>
      <c r="F24">
        <v>29</v>
      </c>
      <c r="G24">
        <v>113</v>
      </c>
    </row>
    <row r="25" spans="1:7" x14ac:dyDescent="0.3">
      <c r="A25" t="s">
        <v>116</v>
      </c>
      <c r="B25">
        <v>129</v>
      </c>
      <c r="C25">
        <v>142</v>
      </c>
      <c r="D25">
        <v>21</v>
      </c>
      <c r="E25">
        <v>108</v>
      </c>
      <c r="F25">
        <v>0</v>
      </c>
      <c r="G25">
        <v>45</v>
      </c>
    </row>
    <row r="26" spans="1:7" x14ac:dyDescent="0.3">
      <c r="A26" t="s">
        <v>166</v>
      </c>
      <c r="B26">
        <v>45</v>
      </c>
      <c r="C26">
        <v>45</v>
      </c>
      <c r="D26">
        <v>0</v>
      </c>
      <c r="E26">
        <v>45</v>
      </c>
      <c r="F26">
        <v>0</v>
      </c>
      <c r="G26">
        <v>0</v>
      </c>
    </row>
    <row r="27" spans="1:7" x14ac:dyDescent="0.3">
      <c r="A27" t="s">
        <v>115</v>
      </c>
      <c r="B27">
        <v>0</v>
      </c>
      <c r="C27">
        <v>0</v>
      </c>
      <c r="D27">
        <v>0</v>
      </c>
      <c r="E27">
        <v>0</v>
      </c>
      <c r="F27">
        <v>28</v>
      </c>
      <c r="G27">
        <v>136</v>
      </c>
    </row>
    <row r="28" spans="1:7" x14ac:dyDescent="0.3">
      <c r="A28" t="s">
        <v>80</v>
      </c>
      <c r="B28">
        <v>204</v>
      </c>
      <c r="C28">
        <v>162</v>
      </c>
      <c r="D28">
        <v>18</v>
      </c>
      <c r="E28">
        <v>186</v>
      </c>
      <c r="F28">
        <v>0</v>
      </c>
      <c r="G28">
        <v>0</v>
      </c>
    </row>
    <row r="29" spans="1:7" x14ac:dyDescent="0.3">
      <c r="A29" t="s">
        <v>124</v>
      </c>
      <c r="B29">
        <v>0</v>
      </c>
      <c r="C29">
        <v>0</v>
      </c>
      <c r="D29">
        <v>0</v>
      </c>
      <c r="E29">
        <v>0</v>
      </c>
      <c r="F29">
        <v>1</v>
      </c>
      <c r="G29">
        <v>3</v>
      </c>
    </row>
    <row r="30" spans="1:7" x14ac:dyDescent="0.3">
      <c r="A30" t="s">
        <v>131</v>
      </c>
      <c r="B30">
        <v>3</v>
      </c>
      <c r="C30">
        <v>4</v>
      </c>
      <c r="D30">
        <v>3</v>
      </c>
      <c r="E30">
        <v>0</v>
      </c>
      <c r="F30">
        <v>0</v>
      </c>
      <c r="G30">
        <v>0</v>
      </c>
    </row>
    <row r="31" spans="1:7" x14ac:dyDescent="0.3">
      <c r="A31" t="s">
        <v>151</v>
      </c>
      <c r="B31">
        <v>0</v>
      </c>
      <c r="C31">
        <v>0</v>
      </c>
      <c r="D31">
        <v>0</v>
      </c>
      <c r="E31">
        <v>0</v>
      </c>
      <c r="F31">
        <v>1</v>
      </c>
      <c r="G31">
        <v>55</v>
      </c>
    </row>
    <row r="32" spans="1:7" x14ac:dyDescent="0.3">
      <c r="A32" t="s">
        <v>130</v>
      </c>
      <c r="B32">
        <v>59</v>
      </c>
      <c r="C32">
        <v>56</v>
      </c>
      <c r="D32">
        <v>1</v>
      </c>
      <c r="E32">
        <v>58</v>
      </c>
      <c r="F32">
        <v>0</v>
      </c>
      <c r="G32">
        <v>0</v>
      </c>
    </row>
    <row r="33" spans="1:7" x14ac:dyDescent="0.3">
      <c r="A33" t="s">
        <v>178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3">
      <c r="A34" t="s">
        <v>173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3">
      <c r="A35" t="s">
        <v>133</v>
      </c>
      <c r="B35">
        <v>0</v>
      </c>
      <c r="C35">
        <v>0</v>
      </c>
      <c r="D35">
        <v>0</v>
      </c>
      <c r="E35">
        <v>0</v>
      </c>
      <c r="F35">
        <v>5</v>
      </c>
      <c r="G35">
        <v>73</v>
      </c>
    </row>
    <row r="36" spans="1:7" x14ac:dyDescent="0.3">
      <c r="A36" t="s">
        <v>77</v>
      </c>
      <c r="B36">
        <v>77</v>
      </c>
      <c r="C36">
        <v>78</v>
      </c>
      <c r="D36">
        <v>5</v>
      </c>
      <c r="E36">
        <v>72</v>
      </c>
      <c r="F36">
        <v>0</v>
      </c>
      <c r="G36">
        <v>0</v>
      </c>
    </row>
    <row r="37" spans="1:7" x14ac:dyDescent="0.3">
      <c r="A37" t="s">
        <v>127</v>
      </c>
      <c r="B37">
        <v>0</v>
      </c>
      <c r="C37">
        <v>0</v>
      </c>
      <c r="D37">
        <v>0</v>
      </c>
      <c r="E37">
        <v>0</v>
      </c>
      <c r="F37">
        <v>0</v>
      </c>
      <c r="G37">
        <v>10</v>
      </c>
    </row>
    <row r="38" spans="1:7" x14ac:dyDescent="0.3">
      <c r="A38" t="s">
        <v>140</v>
      </c>
      <c r="B38">
        <v>10</v>
      </c>
      <c r="C38">
        <v>10</v>
      </c>
      <c r="D38">
        <v>0</v>
      </c>
      <c r="E38">
        <v>10</v>
      </c>
      <c r="F38">
        <v>0</v>
      </c>
      <c r="G38">
        <v>0</v>
      </c>
    </row>
    <row r="39" spans="1:7" x14ac:dyDescent="0.3">
      <c r="A39" t="s">
        <v>103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3">
      <c r="A40" t="s">
        <v>122</v>
      </c>
      <c r="B40">
        <v>0</v>
      </c>
      <c r="C40">
        <v>0</v>
      </c>
      <c r="D40">
        <v>0</v>
      </c>
      <c r="E40">
        <v>0</v>
      </c>
      <c r="F40">
        <v>6</v>
      </c>
      <c r="G40">
        <v>124</v>
      </c>
    </row>
    <row r="41" spans="1:7" x14ac:dyDescent="0.3">
      <c r="A41" t="s">
        <v>101</v>
      </c>
      <c r="B41">
        <v>127</v>
      </c>
      <c r="C41">
        <v>130</v>
      </c>
      <c r="D41">
        <v>7</v>
      </c>
      <c r="E41">
        <v>120</v>
      </c>
      <c r="F41">
        <v>1</v>
      </c>
      <c r="G41">
        <v>5</v>
      </c>
    </row>
    <row r="42" spans="1:7" x14ac:dyDescent="0.3">
      <c r="A42" t="s">
        <v>181</v>
      </c>
      <c r="B42">
        <v>6</v>
      </c>
      <c r="C42">
        <v>6</v>
      </c>
      <c r="D42">
        <v>1</v>
      </c>
      <c r="E42">
        <v>5</v>
      </c>
      <c r="F42">
        <v>0</v>
      </c>
      <c r="G42">
        <v>0</v>
      </c>
    </row>
    <row r="43" spans="1:7" x14ac:dyDescent="0.3">
      <c r="A43" t="s">
        <v>143</v>
      </c>
      <c r="B43">
        <v>0</v>
      </c>
      <c r="C43">
        <v>0</v>
      </c>
      <c r="D43">
        <v>0</v>
      </c>
      <c r="E43">
        <v>0</v>
      </c>
      <c r="F43">
        <v>0</v>
      </c>
      <c r="G43">
        <v>32</v>
      </c>
    </row>
    <row r="44" spans="1:7" x14ac:dyDescent="0.3">
      <c r="A44" t="s">
        <v>125</v>
      </c>
      <c r="B44">
        <v>22</v>
      </c>
      <c r="C44">
        <v>32</v>
      </c>
      <c r="D44">
        <v>0</v>
      </c>
      <c r="E44">
        <v>22</v>
      </c>
      <c r="F44">
        <v>0</v>
      </c>
      <c r="G44">
        <v>0</v>
      </c>
    </row>
    <row r="45" spans="1:7" x14ac:dyDescent="0.3">
      <c r="A45" t="s">
        <v>111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3">
      <c r="A46" t="s">
        <v>171</v>
      </c>
      <c r="B46">
        <v>0</v>
      </c>
      <c r="C46">
        <v>0</v>
      </c>
      <c r="D46">
        <v>0</v>
      </c>
      <c r="E46">
        <v>0</v>
      </c>
      <c r="F46">
        <v>1</v>
      </c>
      <c r="G46">
        <v>41</v>
      </c>
    </row>
    <row r="47" spans="1:7" x14ac:dyDescent="0.3">
      <c r="A47" t="s">
        <v>89</v>
      </c>
      <c r="B47">
        <v>38</v>
      </c>
      <c r="C47">
        <v>42</v>
      </c>
      <c r="D47">
        <v>2</v>
      </c>
      <c r="E47">
        <v>36</v>
      </c>
      <c r="F47">
        <v>0</v>
      </c>
      <c r="G47">
        <v>0</v>
      </c>
    </row>
    <row r="48" spans="1:7" x14ac:dyDescent="0.3">
      <c r="A48" t="s">
        <v>145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</row>
    <row r="49" spans="1:7" x14ac:dyDescent="0.3">
      <c r="A49" t="s">
        <v>172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3">
      <c r="A50" t="s">
        <v>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</row>
    <row r="51" spans="1:7" x14ac:dyDescent="0.3">
      <c r="A51" t="s">
        <v>135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</row>
    <row r="52" spans="1:7" x14ac:dyDescent="0.3">
      <c r="A52" t="s">
        <v>119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3">
      <c r="A53" t="s">
        <v>170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3">
      <c r="A54" t="s">
        <v>147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3">
      <c r="A55" t="s">
        <v>144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3">
      <c r="A56" t="s">
        <v>176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3">
      <c r="A57" t="s">
        <v>139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3">
      <c r="A58" t="s">
        <v>107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</row>
    <row r="59" spans="1:7" x14ac:dyDescent="0.3">
      <c r="A59" t="s">
        <v>126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</row>
    <row r="60" spans="1:7" x14ac:dyDescent="0.3">
      <c r="A60" t="s">
        <v>79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x14ac:dyDescent="0.3">
      <c r="A61" t="s">
        <v>177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x14ac:dyDescent="0.3">
      <c r="A62" t="s">
        <v>175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x14ac:dyDescent="0.3">
      <c r="A63" t="s">
        <v>149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</row>
    <row r="64" spans="1:7" x14ac:dyDescent="0.3">
      <c r="A64" t="s">
        <v>114</v>
      </c>
      <c r="B64">
        <v>0</v>
      </c>
      <c r="C64">
        <v>0</v>
      </c>
      <c r="D64">
        <v>0</v>
      </c>
      <c r="E64">
        <v>0</v>
      </c>
      <c r="F64">
        <v>2</v>
      </c>
      <c r="G64">
        <v>28</v>
      </c>
    </row>
    <row r="65" spans="1:7" x14ac:dyDescent="0.3">
      <c r="A65" t="s">
        <v>87</v>
      </c>
      <c r="B65">
        <v>35</v>
      </c>
      <c r="C65">
        <v>30</v>
      </c>
      <c r="D65">
        <v>6</v>
      </c>
      <c r="E65">
        <v>29</v>
      </c>
      <c r="F65">
        <v>0</v>
      </c>
      <c r="G65">
        <v>0</v>
      </c>
    </row>
    <row r="66" spans="1:7" x14ac:dyDescent="0.3">
      <c r="A66" t="s">
        <v>179</v>
      </c>
      <c r="B66">
        <v>0</v>
      </c>
      <c r="C66">
        <v>0</v>
      </c>
      <c r="D66">
        <v>0</v>
      </c>
      <c r="E66">
        <v>0</v>
      </c>
      <c r="F66">
        <v>9</v>
      </c>
      <c r="G66">
        <v>92</v>
      </c>
    </row>
    <row r="67" spans="1:7" x14ac:dyDescent="0.3">
      <c r="A67" t="s">
        <v>83</v>
      </c>
      <c r="B67">
        <v>100</v>
      </c>
      <c r="C67">
        <v>101</v>
      </c>
      <c r="D67">
        <v>9</v>
      </c>
      <c r="E67">
        <v>91</v>
      </c>
      <c r="F67">
        <v>2</v>
      </c>
      <c r="G67">
        <v>53</v>
      </c>
    </row>
    <row r="68" spans="1:7" x14ac:dyDescent="0.3">
      <c r="A68" t="s">
        <v>91</v>
      </c>
      <c r="B68">
        <v>54</v>
      </c>
      <c r="C68">
        <v>55</v>
      </c>
      <c r="D68">
        <v>3</v>
      </c>
      <c r="E68">
        <v>51</v>
      </c>
      <c r="F68">
        <v>0</v>
      </c>
      <c r="G68">
        <v>0</v>
      </c>
    </row>
    <row r="69" spans="1:7" x14ac:dyDescent="0.3">
      <c r="A69" t="s">
        <v>136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</row>
    <row r="70" spans="1:7" x14ac:dyDescent="0.3">
      <c r="A70" t="s">
        <v>108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3">
      <c r="A71" t="s">
        <v>121</v>
      </c>
      <c r="B71">
        <v>0</v>
      </c>
      <c r="C71">
        <v>0</v>
      </c>
      <c r="D71">
        <v>0</v>
      </c>
      <c r="E71">
        <v>0</v>
      </c>
      <c r="F71">
        <v>4</v>
      </c>
      <c r="G71">
        <v>111</v>
      </c>
    </row>
    <row r="72" spans="1:7" x14ac:dyDescent="0.3">
      <c r="A72" t="s">
        <v>85</v>
      </c>
      <c r="B72">
        <v>128</v>
      </c>
      <c r="C72">
        <v>115</v>
      </c>
      <c r="D72">
        <v>3</v>
      </c>
      <c r="E72">
        <v>125</v>
      </c>
      <c r="F72">
        <v>0</v>
      </c>
      <c r="G72">
        <v>0</v>
      </c>
    </row>
    <row r="73" spans="1:7" x14ac:dyDescent="0.3">
      <c r="A73" t="s">
        <v>76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3">
      <c r="A74" t="s">
        <v>174</v>
      </c>
      <c r="B74">
        <v>0</v>
      </c>
      <c r="C74">
        <v>0</v>
      </c>
      <c r="D74">
        <v>0</v>
      </c>
      <c r="E74">
        <v>0</v>
      </c>
      <c r="F74">
        <v>16</v>
      </c>
      <c r="G74">
        <v>129</v>
      </c>
    </row>
    <row r="75" spans="1:7" x14ac:dyDescent="0.3">
      <c r="A75" t="s">
        <v>86</v>
      </c>
      <c r="B75">
        <v>148</v>
      </c>
      <c r="C75">
        <v>145</v>
      </c>
      <c r="D75">
        <v>12</v>
      </c>
      <c r="E75">
        <v>136</v>
      </c>
      <c r="F75">
        <v>0</v>
      </c>
      <c r="G75">
        <v>0</v>
      </c>
    </row>
    <row r="76" spans="1:7" x14ac:dyDescent="0.3">
      <c r="A76" t="s">
        <v>71</v>
      </c>
      <c r="B76">
        <v>9</v>
      </c>
      <c r="C76">
        <v>5</v>
      </c>
      <c r="D76">
        <v>2</v>
      </c>
      <c r="E76">
        <v>7</v>
      </c>
      <c r="F76">
        <v>3</v>
      </c>
      <c r="G76">
        <v>10</v>
      </c>
    </row>
    <row r="77" spans="1:7" x14ac:dyDescent="0.3">
      <c r="A77" t="s">
        <v>137</v>
      </c>
      <c r="B77">
        <v>13</v>
      </c>
      <c r="C77">
        <v>13</v>
      </c>
      <c r="D77">
        <v>0</v>
      </c>
      <c r="E77">
        <v>13</v>
      </c>
      <c r="F77">
        <v>0</v>
      </c>
      <c r="G77">
        <v>0</v>
      </c>
    </row>
    <row r="78" spans="1:7" x14ac:dyDescent="0.3">
      <c r="A78" t="s">
        <v>167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</row>
    <row r="79" spans="1:7" x14ac:dyDescent="0.3">
      <c r="A79" t="s">
        <v>128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3">
      <c r="A80" t="s">
        <v>95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3">
      <c r="A81" t="s">
        <v>78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3">
      <c r="A82" t="s">
        <v>138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72</v>
      </c>
      <c r="B83">
        <v>0</v>
      </c>
      <c r="C83">
        <v>0</v>
      </c>
      <c r="D83">
        <v>0</v>
      </c>
      <c r="E83">
        <v>0</v>
      </c>
      <c r="F83">
        <v>4</v>
      </c>
      <c r="G83">
        <v>106</v>
      </c>
    </row>
    <row r="84" spans="1:7" x14ac:dyDescent="0.3">
      <c r="A84" t="s">
        <v>75</v>
      </c>
      <c r="B84">
        <v>119</v>
      </c>
      <c r="C84">
        <v>110</v>
      </c>
      <c r="D84">
        <v>4</v>
      </c>
      <c r="E84">
        <v>115</v>
      </c>
      <c r="F84">
        <v>0</v>
      </c>
      <c r="G84">
        <v>0</v>
      </c>
    </row>
    <row r="85" spans="1:7" x14ac:dyDescent="0.3">
      <c r="A85" t="s">
        <v>73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</row>
    <row r="86" spans="1:7" x14ac:dyDescent="0.3">
      <c r="A86" t="s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3">
      <c r="A87" t="s">
        <v>88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 x14ac:dyDescent="0.3">
      <c r="A88" t="s">
        <v>146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3">
      <c r="A89" t="s">
        <v>148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x14ac:dyDescent="0.3">
      <c r="A90" t="s">
        <v>180</v>
      </c>
      <c r="B90">
        <v>0</v>
      </c>
      <c r="C90">
        <v>0</v>
      </c>
      <c r="D90">
        <v>0</v>
      </c>
      <c r="E90">
        <v>0</v>
      </c>
      <c r="F90">
        <v>0</v>
      </c>
      <c r="G90">
        <v>3</v>
      </c>
    </row>
    <row r="91" spans="1:7" x14ac:dyDescent="0.3">
      <c r="A91" t="s">
        <v>129</v>
      </c>
      <c r="B91">
        <v>6</v>
      </c>
      <c r="C91">
        <v>3</v>
      </c>
      <c r="D91">
        <v>1</v>
      </c>
      <c r="E91">
        <v>5</v>
      </c>
      <c r="F91">
        <v>6</v>
      </c>
      <c r="G91">
        <v>64</v>
      </c>
    </row>
    <row r="92" spans="1:7" x14ac:dyDescent="0.3">
      <c r="A92" t="s">
        <v>112</v>
      </c>
      <c r="B92">
        <v>45</v>
      </c>
      <c r="C92">
        <v>69</v>
      </c>
      <c r="D92">
        <v>1</v>
      </c>
      <c r="E92">
        <v>44</v>
      </c>
      <c r="F92">
        <v>0</v>
      </c>
      <c r="G92">
        <v>0</v>
      </c>
    </row>
    <row r="93" spans="1:7" x14ac:dyDescent="0.3">
      <c r="A93" t="s">
        <v>106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x14ac:dyDescent="0.3">
      <c r="A94" t="s">
        <v>109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</row>
    <row r="95" spans="1:7" x14ac:dyDescent="0.3">
      <c r="A95" t="s">
        <v>102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</row>
    <row r="96" spans="1:7" x14ac:dyDescent="0.3">
      <c r="A96" t="s">
        <v>132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</row>
    <row r="97" spans="1:7" x14ac:dyDescent="0.3">
      <c r="A97" t="s">
        <v>97</v>
      </c>
      <c r="B97">
        <v>0</v>
      </c>
      <c r="C97">
        <v>0</v>
      </c>
      <c r="D97">
        <v>0</v>
      </c>
      <c r="E97">
        <v>0</v>
      </c>
      <c r="F97">
        <v>0</v>
      </c>
      <c r="G97">
        <v>46</v>
      </c>
    </row>
    <row r="98" spans="1:7" x14ac:dyDescent="0.3">
      <c r="A98" t="s">
        <v>141</v>
      </c>
      <c r="B98">
        <v>74</v>
      </c>
      <c r="C98">
        <v>45</v>
      </c>
      <c r="D98">
        <v>0</v>
      </c>
      <c r="E98">
        <v>74</v>
      </c>
    </row>
    <row r="113" customFormat="1" x14ac:dyDescent="0.3"/>
    <row r="114" customFormat="1" x14ac:dyDescent="0.3"/>
    <row r="115" customFormat="1" x14ac:dyDescent="0.3"/>
  </sheetData>
  <sortState xmlns:xlrd2="http://schemas.microsoft.com/office/spreadsheetml/2017/richdata2" ref="A2:K99">
    <sortCondition ref="A2:A99"/>
  </sortState>
  <phoneticPr fontId="14" type="noConversion"/>
  <pageMargins left="0.2" right="0.2" top="0.5" bottom="0.25" header="0.3" footer="0.3"/>
  <pageSetup orientation="landscape" r:id="rId1"/>
  <headerFooter>
    <oddHeader>&amp;C&amp;A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E671-CF1B-4CEC-822C-A71642DEA33B}">
  <dimension ref="A1:G87"/>
  <sheetViews>
    <sheetView workbookViewId="0">
      <selection activeCell="G1" sqref="G1:G1048576"/>
    </sheetView>
  </sheetViews>
  <sheetFormatPr defaultRowHeight="14.4" x14ac:dyDescent="0.3"/>
  <cols>
    <col min="6" max="6" width="9.109375" style="82"/>
  </cols>
  <sheetData>
    <row r="1" spans="1:7" x14ac:dyDescent="0.3">
      <c r="A1" t="s">
        <v>64</v>
      </c>
      <c r="B1" t="s">
        <v>65</v>
      </c>
      <c r="C1" t="s">
        <v>66</v>
      </c>
      <c r="D1" t="s">
        <v>67</v>
      </c>
      <c r="E1" t="s">
        <v>68</v>
      </c>
      <c r="F1" s="82" t="s">
        <v>3574</v>
      </c>
      <c r="G1" t="s">
        <v>3575</v>
      </c>
    </row>
    <row r="2" spans="1:7" x14ac:dyDescent="0.3">
      <c r="A2" t="s">
        <v>165</v>
      </c>
      <c r="D2">
        <v>4</v>
      </c>
      <c r="E2">
        <v>5</v>
      </c>
      <c r="F2" s="82">
        <v>0</v>
      </c>
      <c r="G2" s="82">
        <v>0</v>
      </c>
    </row>
    <row r="3" spans="1:7" x14ac:dyDescent="0.3">
      <c r="A3" t="s">
        <v>89</v>
      </c>
      <c r="B3">
        <v>30</v>
      </c>
      <c r="C3">
        <v>40</v>
      </c>
      <c r="D3">
        <v>3</v>
      </c>
      <c r="E3">
        <v>27</v>
      </c>
      <c r="F3" s="82">
        <v>5</v>
      </c>
      <c r="G3" s="82">
        <v>35</v>
      </c>
    </row>
    <row r="4" spans="1:7" x14ac:dyDescent="0.3">
      <c r="A4" t="s">
        <v>3747</v>
      </c>
      <c r="B4">
        <v>231</v>
      </c>
      <c r="C4">
        <v>0</v>
      </c>
      <c r="D4">
        <v>203</v>
      </c>
      <c r="E4">
        <v>28</v>
      </c>
      <c r="F4" s="82">
        <v>0</v>
      </c>
      <c r="G4" s="82">
        <v>0</v>
      </c>
    </row>
    <row r="5" spans="1:7" x14ac:dyDescent="0.3">
      <c r="A5" t="s">
        <v>136</v>
      </c>
      <c r="B5">
        <v>0</v>
      </c>
      <c r="C5">
        <v>0</v>
      </c>
      <c r="D5">
        <v>0</v>
      </c>
      <c r="E5">
        <v>0</v>
      </c>
      <c r="F5" s="82">
        <v>0</v>
      </c>
      <c r="G5" s="82">
        <v>0</v>
      </c>
    </row>
    <row r="6" spans="1:7" x14ac:dyDescent="0.3">
      <c r="A6" t="s">
        <v>138</v>
      </c>
      <c r="B6">
        <v>0</v>
      </c>
      <c r="C6">
        <v>0</v>
      </c>
      <c r="D6">
        <v>0</v>
      </c>
      <c r="E6">
        <v>0</v>
      </c>
      <c r="F6" s="82">
        <v>0</v>
      </c>
      <c r="G6" s="82">
        <v>0</v>
      </c>
    </row>
    <row r="7" spans="1:7" x14ac:dyDescent="0.3">
      <c r="A7" t="s">
        <v>93</v>
      </c>
      <c r="B7">
        <v>419</v>
      </c>
      <c r="C7">
        <v>385</v>
      </c>
      <c r="D7">
        <v>70</v>
      </c>
      <c r="E7">
        <v>349</v>
      </c>
      <c r="F7" s="82">
        <v>63</v>
      </c>
      <c r="G7" s="82">
        <v>329</v>
      </c>
    </row>
    <row r="8" spans="1:7" x14ac:dyDescent="0.3">
      <c r="A8" t="s">
        <v>123</v>
      </c>
      <c r="B8">
        <v>0</v>
      </c>
      <c r="C8">
        <v>0</v>
      </c>
      <c r="D8">
        <v>0</v>
      </c>
      <c r="E8">
        <v>0</v>
      </c>
      <c r="F8" s="82">
        <v>0</v>
      </c>
      <c r="G8" s="82">
        <v>0</v>
      </c>
    </row>
    <row r="9" spans="1:7" x14ac:dyDescent="0.3">
      <c r="A9" t="s">
        <v>94</v>
      </c>
      <c r="B9">
        <v>233</v>
      </c>
      <c r="C9">
        <v>246</v>
      </c>
      <c r="D9">
        <v>15</v>
      </c>
      <c r="E9">
        <v>218</v>
      </c>
      <c r="F9" s="82">
        <v>24</v>
      </c>
      <c r="G9" s="82">
        <v>223</v>
      </c>
    </row>
    <row r="10" spans="1:7" x14ac:dyDescent="0.3">
      <c r="A10" t="s">
        <v>98</v>
      </c>
      <c r="B10">
        <v>312</v>
      </c>
      <c r="C10">
        <v>319</v>
      </c>
      <c r="D10">
        <v>38</v>
      </c>
      <c r="E10">
        <v>274</v>
      </c>
      <c r="F10" s="82">
        <v>33</v>
      </c>
      <c r="G10" s="82">
        <v>290</v>
      </c>
    </row>
    <row r="11" spans="1:7" x14ac:dyDescent="0.3">
      <c r="A11" t="s">
        <v>1</v>
      </c>
      <c r="B11">
        <v>160</v>
      </c>
      <c r="C11">
        <v>164</v>
      </c>
      <c r="D11">
        <v>17</v>
      </c>
      <c r="E11">
        <v>143</v>
      </c>
      <c r="F11" s="82">
        <v>34</v>
      </c>
      <c r="G11" s="82">
        <v>130</v>
      </c>
    </row>
    <row r="12" spans="1:7" x14ac:dyDescent="0.3">
      <c r="A12" t="s">
        <v>150</v>
      </c>
      <c r="B12">
        <v>0</v>
      </c>
      <c r="C12">
        <v>0</v>
      </c>
      <c r="D12">
        <v>0</v>
      </c>
      <c r="E12">
        <v>0</v>
      </c>
      <c r="F12" s="82">
        <v>0</v>
      </c>
      <c r="G12" s="82">
        <v>0</v>
      </c>
    </row>
    <row r="13" spans="1:7" x14ac:dyDescent="0.3">
      <c r="A13" t="s">
        <v>100</v>
      </c>
      <c r="B13">
        <v>0</v>
      </c>
      <c r="C13">
        <v>0</v>
      </c>
      <c r="D13">
        <v>0</v>
      </c>
      <c r="E13">
        <v>0</v>
      </c>
      <c r="F13" s="82">
        <v>0</v>
      </c>
      <c r="G13" s="82">
        <v>0</v>
      </c>
    </row>
    <row r="14" spans="1:7" x14ac:dyDescent="0.3">
      <c r="A14" t="s">
        <v>53</v>
      </c>
      <c r="B14">
        <v>268</v>
      </c>
      <c r="C14">
        <v>274</v>
      </c>
      <c r="D14">
        <v>34</v>
      </c>
      <c r="E14">
        <v>234</v>
      </c>
      <c r="F14" s="82">
        <v>27</v>
      </c>
      <c r="G14" s="82">
        <v>253</v>
      </c>
    </row>
    <row r="15" spans="1:7" x14ac:dyDescent="0.3">
      <c r="A15" t="s">
        <v>117</v>
      </c>
      <c r="B15">
        <v>0</v>
      </c>
      <c r="C15">
        <v>0</v>
      </c>
      <c r="D15">
        <v>0</v>
      </c>
      <c r="E15">
        <v>0</v>
      </c>
      <c r="F15" s="82">
        <v>0</v>
      </c>
      <c r="G15" s="82">
        <v>0</v>
      </c>
    </row>
    <row r="16" spans="1:7" x14ac:dyDescent="0.3">
      <c r="A16" t="s">
        <v>110</v>
      </c>
      <c r="B16">
        <v>56</v>
      </c>
      <c r="C16">
        <v>83</v>
      </c>
      <c r="D16">
        <v>7</v>
      </c>
      <c r="E16">
        <v>49</v>
      </c>
      <c r="F16" s="82">
        <v>30</v>
      </c>
      <c r="G16" s="82">
        <v>53</v>
      </c>
    </row>
    <row r="17" spans="1:7" x14ac:dyDescent="0.3">
      <c r="A17" t="s">
        <v>82</v>
      </c>
      <c r="B17">
        <v>139</v>
      </c>
      <c r="C17">
        <v>143</v>
      </c>
      <c r="D17">
        <v>15</v>
      </c>
      <c r="E17">
        <v>124</v>
      </c>
      <c r="F17" s="82">
        <v>28</v>
      </c>
      <c r="G17" s="82">
        <v>115</v>
      </c>
    </row>
    <row r="18" spans="1:7" x14ac:dyDescent="0.3">
      <c r="A18" t="s">
        <v>120</v>
      </c>
      <c r="B18">
        <v>332</v>
      </c>
      <c r="C18">
        <v>303</v>
      </c>
      <c r="D18">
        <v>59</v>
      </c>
      <c r="E18">
        <v>273</v>
      </c>
      <c r="F18" s="82">
        <v>77</v>
      </c>
      <c r="G18" s="82">
        <v>232</v>
      </c>
    </row>
    <row r="19" spans="1:7" x14ac:dyDescent="0.3">
      <c r="A19" t="s">
        <v>92</v>
      </c>
      <c r="B19">
        <v>354</v>
      </c>
      <c r="C19">
        <v>350</v>
      </c>
      <c r="D19">
        <v>41</v>
      </c>
      <c r="E19">
        <v>313</v>
      </c>
      <c r="F19" s="82">
        <v>44</v>
      </c>
      <c r="G19" s="82">
        <v>306</v>
      </c>
    </row>
    <row r="20" spans="1:7" x14ac:dyDescent="0.3">
      <c r="A20" t="s">
        <v>118</v>
      </c>
      <c r="B20">
        <v>0</v>
      </c>
      <c r="C20">
        <v>0</v>
      </c>
      <c r="D20">
        <v>0</v>
      </c>
      <c r="E20">
        <v>0</v>
      </c>
      <c r="F20" s="82">
        <v>0</v>
      </c>
      <c r="G20" s="82">
        <v>0</v>
      </c>
    </row>
    <row r="21" spans="1:7" x14ac:dyDescent="0.3">
      <c r="A21" t="s">
        <v>104</v>
      </c>
      <c r="B21">
        <v>0</v>
      </c>
      <c r="C21">
        <v>0</v>
      </c>
      <c r="D21">
        <v>0</v>
      </c>
      <c r="E21">
        <v>0</v>
      </c>
      <c r="F21" s="82">
        <v>0</v>
      </c>
      <c r="G21" s="82">
        <v>0</v>
      </c>
    </row>
    <row r="22" spans="1:7" x14ac:dyDescent="0.3">
      <c r="A22" t="s">
        <v>90</v>
      </c>
      <c r="B22">
        <v>0</v>
      </c>
      <c r="C22">
        <v>0</v>
      </c>
      <c r="D22">
        <v>0</v>
      </c>
      <c r="E22">
        <v>0</v>
      </c>
      <c r="F22" s="82">
        <v>0</v>
      </c>
      <c r="G22" s="82">
        <v>0</v>
      </c>
    </row>
    <row r="23" spans="1:7" x14ac:dyDescent="0.3">
      <c r="A23" t="s">
        <v>96</v>
      </c>
      <c r="B23">
        <v>170</v>
      </c>
      <c r="C23">
        <v>159</v>
      </c>
      <c r="D23">
        <v>17</v>
      </c>
      <c r="E23">
        <v>153</v>
      </c>
      <c r="F23" s="82">
        <v>16</v>
      </c>
      <c r="G23" s="82">
        <v>145</v>
      </c>
    </row>
    <row r="24" spans="1:7" x14ac:dyDescent="0.3">
      <c r="A24" t="s">
        <v>81</v>
      </c>
      <c r="B24">
        <v>203</v>
      </c>
      <c r="C24">
        <v>191</v>
      </c>
      <c r="D24">
        <v>15</v>
      </c>
      <c r="E24">
        <v>188</v>
      </c>
      <c r="F24" s="82">
        <v>19</v>
      </c>
      <c r="G24" s="82">
        <v>174</v>
      </c>
    </row>
    <row r="25" spans="1:7" x14ac:dyDescent="0.3">
      <c r="A25" t="s">
        <v>105</v>
      </c>
      <c r="B25">
        <v>227</v>
      </c>
      <c r="C25">
        <v>275</v>
      </c>
      <c r="D25">
        <v>21</v>
      </c>
      <c r="E25">
        <v>206</v>
      </c>
      <c r="F25" s="82">
        <v>30</v>
      </c>
      <c r="G25" s="82">
        <v>245</v>
      </c>
    </row>
    <row r="26" spans="1:7" x14ac:dyDescent="0.3">
      <c r="A26" t="s">
        <v>99</v>
      </c>
      <c r="B26">
        <v>0</v>
      </c>
      <c r="C26">
        <v>0</v>
      </c>
      <c r="D26">
        <v>0</v>
      </c>
      <c r="E26">
        <v>0</v>
      </c>
      <c r="F26" s="82">
        <v>0</v>
      </c>
      <c r="G26" s="82">
        <v>0</v>
      </c>
    </row>
    <row r="27" spans="1:7" x14ac:dyDescent="0.3">
      <c r="A27" t="s">
        <v>113</v>
      </c>
      <c r="B27">
        <v>74</v>
      </c>
      <c r="C27">
        <v>111</v>
      </c>
      <c r="D27">
        <v>8</v>
      </c>
      <c r="E27">
        <v>66</v>
      </c>
      <c r="F27" s="82">
        <v>45</v>
      </c>
      <c r="G27" s="82">
        <v>69</v>
      </c>
    </row>
    <row r="28" spans="1:7" x14ac:dyDescent="0.3">
      <c r="A28" t="s">
        <v>116</v>
      </c>
      <c r="B28">
        <v>211</v>
      </c>
      <c r="C28">
        <v>257</v>
      </c>
      <c r="D28">
        <v>30</v>
      </c>
      <c r="E28">
        <v>181</v>
      </c>
      <c r="F28" s="82">
        <v>79</v>
      </c>
      <c r="G28" s="82">
        <v>179</v>
      </c>
    </row>
    <row r="29" spans="1:7" x14ac:dyDescent="0.3">
      <c r="A29" t="s">
        <v>166</v>
      </c>
      <c r="B29">
        <v>2</v>
      </c>
      <c r="C29">
        <v>0</v>
      </c>
      <c r="D29">
        <v>2</v>
      </c>
      <c r="E29">
        <v>0</v>
      </c>
      <c r="F29" s="82">
        <v>0</v>
      </c>
      <c r="G29" s="82">
        <v>0</v>
      </c>
    </row>
    <row r="30" spans="1:7" x14ac:dyDescent="0.3">
      <c r="A30" t="s">
        <v>142</v>
      </c>
      <c r="B30">
        <v>0</v>
      </c>
      <c r="C30">
        <v>0</v>
      </c>
      <c r="D30">
        <v>0</v>
      </c>
      <c r="E30">
        <v>0</v>
      </c>
      <c r="F30" s="82">
        <v>0</v>
      </c>
      <c r="G30" s="82">
        <v>0</v>
      </c>
    </row>
    <row r="31" spans="1:7" x14ac:dyDescent="0.3">
      <c r="A31" t="s">
        <v>115</v>
      </c>
      <c r="B31">
        <v>0</v>
      </c>
      <c r="C31">
        <v>0</v>
      </c>
      <c r="D31">
        <v>0</v>
      </c>
      <c r="E31">
        <v>0</v>
      </c>
      <c r="F31" s="82">
        <v>0</v>
      </c>
      <c r="G31" s="82">
        <v>0</v>
      </c>
    </row>
    <row r="32" spans="1:7" x14ac:dyDescent="0.3">
      <c r="A32" t="s">
        <v>80</v>
      </c>
      <c r="B32">
        <v>223</v>
      </c>
      <c r="C32">
        <v>184</v>
      </c>
      <c r="D32">
        <v>31</v>
      </c>
      <c r="E32">
        <v>192</v>
      </c>
      <c r="F32" s="82">
        <v>44</v>
      </c>
      <c r="G32" s="82">
        <v>143</v>
      </c>
    </row>
    <row r="33" spans="1:7" x14ac:dyDescent="0.3">
      <c r="A33" t="s">
        <v>124</v>
      </c>
      <c r="B33">
        <v>0</v>
      </c>
      <c r="C33">
        <v>0</v>
      </c>
      <c r="D33">
        <v>0</v>
      </c>
      <c r="E33">
        <v>0</v>
      </c>
      <c r="F33" s="82">
        <v>0</v>
      </c>
      <c r="G33" s="82">
        <v>0</v>
      </c>
    </row>
    <row r="34" spans="1:7" x14ac:dyDescent="0.3">
      <c r="A34" t="s">
        <v>131</v>
      </c>
      <c r="B34">
        <v>92</v>
      </c>
      <c r="C34">
        <v>11</v>
      </c>
      <c r="D34">
        <v>63</v>
      </c>
      <c r="E34">
        <v>29</v>
      </c>
      <c r="F34" s="82">
        <v>3</v>
      </c>
      <c r="G34" s="82">
        <v>8</v>
      </c>
    </row>
    <row r="35" spans="1:7" x14ac:dyDescent="0.3">
      <c r="A35" t="s">
        <v>151</v>
      </c>
      <c r="B35">
        <v>0</v>
      </c>
      <c r="C35">
        <v>0</v>
      </c>
      <c r="D35">
        <v>0</v>
      </c>
      <c r="E35">
        <v>0</v>
      </c>
      <c r="F35" s="82">
        <v>0</v>
      </c>
      <c r="G35" s="82">
        <v>0</v>
      </c>
    </row>
    <row r="36" spans="1:7" x14ac:dyDescent="0.3">
      <c r="A36" t="s">
        <v>130</v>
      </c>
      <c r="B36">
        <v>31</v>
      </c>
      <c r="C36">
        <v>19</v>
      </c>
      <c r="D36">
        <v>2</v>
      </c>
      <c r="E36">
        <v>29</v>
      </c>
      <c r="F36" s="82">
        <v>6</v>
      </c>
      <c r="G36" s="82">
        <v>13</v>
      </c>
    </row>
    <row r="37" spans="1:7" x14ac:dyDescent="0.3">
      <c r="A37" t="s">
        <v>133</v>
      </c>
      <c r="B37">
        <v>0</v>
      </c>
      <c r="C37">
        <v>0</v>
      </c>
      <c r="D37">
        <v>0</v>
      </c>
      <c r="E37">
        <v>0</v>
      </c>
      <c r="F37" s="82">
        <v>0</v>
      </c>
      <c r="G37" s="82">
        <v>0</v>
      </c>
    </row>
    <row r="38" spans="1:7" x14ac:dyDescent="0.3">
      <c r="A38" t="s">
        <v>77</v>
      </c>
      <c r="B38">
        <v>51</v>
      </c>
      <c r="C38">
        <v>59</v>
      </c>
      <c r="D38">
        <v>10</v>
      </c>
      <c r="E38">
        <v>41</v>
      </c>
      <c r="F38" s="82">
        <v>7</v>
      </c>
      <c r="G38" s="82">
        <v>52</v>
      </c>
    </row>
    <row r="39" spans="1:7" x14ac:dyDescent="0.3">
      <c r="A39" t="s">
        <v>127</v>
      </c>
      <c r="B39">
        <v>0</v>
      </c>
      <c r="C39">
        <v>0</v>
      </c>
      <c r="D39">
        <v>0</v>
      </c>
      <c r="E39">
        <v>0</v>
      </c>
      <c r="F39" s="82">
        <v>0</v>
      </c>
      <c r="G39" s="82">
        <v>0</v>
      </c>
    </row>
    <row r="40" spans="1:7" x14ac:dyDescent="0.3">
      <c r="A40" t="s">
        <v>140</v>
      </c>
      <c r="B40">
        <v>2</v>
      </c>
      <c r="C40">
        <v>4</v>
      </c>
      <c r="D40">
        <v>0</v>
      </c>
      <c r="E40">
        <v>2</v>
      </c>
      <c r="F40" s="82">
        <v>0</v>
      </c>
      <c r="G40" s="82">
        <v>4</v>
      </c>
    </row>
    <row r="41" spans="1:7" x14ac:dyDescent="0.3">
      <c r="A41" t="s">
        <v>103</v>
      </c>
      <c r="B41">
        <v>0</v>
      </c>
      <c r="C41">
        <v>0</v>
      </c>
      <c r="D41">
        <v>0</v>
      </c>
      <c r="E41">
        <v>0</v>
      </c>
      <c r="F41" s="82">
        <v>0</v>
      </c>
      <c r="G41" s="82">
        <v>0</v>
      </c>
    </row>
    <row r="42" spans="1:7" x14ac:dyDescent="0.3">
      <c r="A42" t="s">
        <v>122</v>
      </c>
      <c r="B42">
        <v>0</v>
      </c>
      <c r="C42">
        <v>0</v>
      </c>
      <c r="D42">
        <v>0</v>
      </c>
      <c r="E42">
        <v>0</v>
      </c>
      <c r="F42" s="82">
        <v>0</v>
      </c>
      <c r="G42" s="82">
        <v>0</v>
      </c>
    </row>
    <row r="43" spans="1:7" x14ac:dyDescent="0.3">
      <c r="A43" t="s">
        <v>101</v>
      </c>
      <c r="B43">
        <v>122</v>
      </c>
      <c r="C43">
        <v>126</v>
      </c>
      <c r="D43">
        <v>38</v>
      </c>
      <c r="E43">
        <v>84</v>
      </c>
      <c r="F43" s="82">
        <v>9</v>
      </c>
      <c r="G43" s="82">
        <v>118</v>
      </c>
    </row>
    <row r="44" spans="1:7" x14ac:dyDescent="0.3">
      <c r="A44" t="s">
        <v>181</v>
      </c>
      <c r="B44">
        <v>3</v>
      </c>
      <c r="C44">
        <v>2</v>
      </c>
      <c r="D44">
        <v>0</v>
      </c>
      <c r="E44">
        <v>3</v>
      </c>
      <c r="F44" s="82">
        <v>0</v>
      </c>
      <c r="G44" s="82">
        <v>2</v>
      </c>
    </row>
    <row r="45" spans="1:7" x14ac:dyDescent="0.3">
      <c r="A45" t="s">
        <v>143</v>
      </c>
      <c r="B45">
        <v>0</v>
      </c>
      <c r="C45">
        <v>0</v>
      </c>
      <c r="D45">
        <v>0</v>
      </c>
      <c r="E45">
        <v>0</v>
      </c>
      <c r="F45" s="82">
        <v>0</v>
      </c>
      <c r="G45" s="82">
        <v>0</v>
      </c>
    </row>
    <row r="46" spans="1:7" x14ac:dyDescent="0.3">
      <c r="A46" t="s">
        <v>125</v>
      </c>
      <c r="B46">
        <v>8</v>
      </c>
      <c r="C46">
        <v>25</v>
      </c>
      <c r="D46">
        <v>0</v>
      </c>
      <c r="E46">
        <v>8</v>
      </c>
      <c r="F46" s="82">
        <v>0</v>
      </c>
      <c r="G46" s="82">
        <v>0</v>
      </c>
    </row>
    <row r="47" spans="1:7" x14ac:dyDescent="0.3">
      <c r="A47" t="s">
        <v>111</v>
      </c>
      <c r="B47">
        <v>0</v>
      </c>
      <c r="C47">
        <v>0</v>
      </c>
      <c r="D47">
        <v>0</v>
      </c>
      <c r="E47">
        <v>0</v>
      </c>
      <c r="F47" s="82">
        <v>0</v>
      </c>
      <c r="G47" s="82">
        <v>0</v>
      </c>
    </row>
    <row r="48" spans="1:7" x14ac:dyDescent="0.3">
      <c r="A48" t="s">
        <v>145</v>
      </c>
      <c r="B48">
        <v>0</v>
      </c>
      <c r="C48">
        <v>0</v>
      </c>
      <c r="D48">
        <v>0</v>
      </c>
      <c r="E48">
        <v>0</v>
      </c>
      <c r="F48" s="82">
        <v>0</v>
      </c>
      <c r="G48" s="82">
        <v>0</v>
      </c>
    </row>
    <row r="49" spans="1:7" x14ac:dyDescent="0.3">
      <c r="A49" t="s">
        <v>74</v>
      </c>
      <c r="B49">
        <v>0</v>
      </c>
      <c r="C49">
        <v>0</v>
      </c>
      <c r="D49">
        <v>0</v>
      </c>
      <c r="E49">
        <v>0</v>
      </c>
      <c r="F49" s="82">
        <v>0</v>
      </c>
      <c r="G49" s="82">
        <v>0</v>
      </c>
    </row>
    <row r="50" spans="1:7" x14ac:dyDescent="0.3">
      <c r="A50" t="s">
        <v>135</v>
      </c>
      <c r="B50">
        <v>0</v>
      </c>
      <c r="C50">
        <v>0</v>
      </c>
      <c r="D50">
        <v>0</v>
      </c>
      <c r="E50">
        <v>0</v>
      </c>
      <c r="F50" s="82">
        <v>0</v>
      </c>
      <c r="G50" s="82">
        <v>0</v>
      </c>
    </row>
    <row r="51" spans="1:7" x14ac:dyDescent="0.3">
      <c r="A51" t="s">
        <v>119</v>
      </c>
      <c r="B51">
        <v>0</v>
      </c>
      <c r="C51">
        <v>0</v>
      </c>
      <c r="D51">
        <v>0</v>
      </c>
      <c r="E51">
        <v>0</v>
      </c>
      <c r="F51" s="82">
        <v>0</v>
      </c>
      <c r="G51" s="82">
        <v>0</v>
      </c>
    </row>
    <row r="52" spans="1:7" x14ac:dyDescent="0.3">
      <c r="A52" t="s">
        <v>147</v>
      </c>
      <c r="B52">
        <v>0</v>
      </c>
      <c r="C52">
        <v>0</v>
      </c>
      <c r="D52">
        <v>0</v>
      </c>
      <c r="E52">
        <v>0</v>
      </c>
      <c r="F52" s="82">
        <v>0</v>
      </c>
      <c r="G52" s="82">
        <v>0</v>
      </c>
    </row>
    <row r="53" spans="1:7" x14ac:dyDescent="0.3">
      <c r="A53" t="s">
        <v>144</v>
      </c>
      <c r="B53">
        <v>0</v>
      </c>
      <c r="C53">
        <v>0</v>
      </c>
      <c r="D53">
        <v>0</v>
      </c>
      <c r="E53">
        <v>0</v>
      </c>
      <c r="F53" s="82">
        <v>0</v>
      </c>
      <c r="G53" s="82">
        <v>0</v>
      </c>
    </row>
    <row r="54" spans="1:7" x14ac:dyDescent="0.3">
      <c r="A54" t="s">
        <v>3576</v>
      </c>
      <c r="B54">
        <v>91</v>
      </c>
      <c r="C54">
        <v>0</v>
      </c>
      <c r="D54">
        <v>89</v>
      </c>
      <c r="E54">
        <v>2</v>
      </c>
      <c r="F54" s="82">
        <v>0</v>
      </c>
      <c r="G54" s="82">
        <v>0</v>
      </c>
    </row>
    <row r="55" spans="1:7" x14ac:dyDescent="0.3">
      <c r="A55" t="s">
        <v>139</v>
      </c>
      <c r="B55">
        <v>0</v>
      </c>
      <c r="C55">
        <v>0</v>
      </c>
      <c r="D55">
        <v>0</v>
      </c>
      <c r="E55">
        <v>0</v>
      </c>
      <c r="F55" s="82">
        <v>0</v>
      </c>
      <c r="G55" s="82">
        <v>0</v>
      </c>
    </row>
    <row r="56" spans="1:7" x14ac:dyDescent="0.3">
      <c r="A56" t="s">
        <v>107</v>
      </c>
      <c r="B56">
        <v>0</v>
      </c>
      <c r="C56">
        <v>0</v>
      </c>
      <c r="D56">
        <v>0</v>
      </c>
      <c r="E56">
        <v>0</v>
      </c>
      <c r="F56" s="82">
        <v>0</v>
      </c>
      <c r="G56" s="82">
        <v>0</v>
      </c>
    </row>
    <row r="57" spans="1:7" x14ac:dyDescent="0.3">
      <c r="A57" t="s">
        <v>126</v>
      </c>
      <c r="B57">
        <v>0</v>
      </c>
      <c r="C57">
        <v>0</v>
      </c>
      <c r="D57">
        <v>0</v>
      </c>
      <c r="E57">
        <v>0</v>
      </c>
      <c r="F57" s="82">
        <v>0</v>
      </c>
      <c r="G57" s="82">
        <v>0</v>
      </c>
    </row>
    <row r="58" spans="1:7" x14ac:dyDescent="0.3">
      <c r="A58" t="s">
        <v>79</v>
      </c>
      <c r="B58">
        <v>0</v>
      </c>
      <c r="C58">
        <v>0</v>
      </c>
      <c r="D58">
        <v>0</v>
      </c>
      <c r="E58">
        <v>0</v>
      </c>
      <c r="F58" s="82">
        <v>0</v>
      </c>
      <c r="G58" s="82">
        <v>0</v>
      </c>
    </row>
    <row r="59" spans="1:7" x14ac:dyDescent="0.3">
      <c r="A59" t="s">
        <v>149</v>
      </c>
      <c r="B59">
        <v>0</v>
      </c>
      <c r="C59">
        <v>0</v>
      </c>
      <c r="D59">
        <v>0</v>
      </c>
      <c r="E59">
        <v>0</v>
      </c>
      <c r="F59" s="82">
        <v>0</v>
      </c>
      <c r="G59" s="82">
        <v>0</v>
      </c>
    </row>
    <row r="60" spans="1:7" x14ac:dyDescent="0.3">
      <c r="A60" t="s">
        <v>114</v>
      </c>
      <c r="B60">
        <v>0</v>
      </c>
      <c r="C60">
        <v>0</v>
      </c>
      <c r="D60">
        <v>0</v>
      </c>
      <c r="E60">
        <v>0</v>
      </c>
      <c r="F60" s="82">
        <v>0</v>
      </c>
      <c r="G60" s="82">
        <v>0</v>
      </c>
    </row>
    <row r="61" spans="1:7" x14ac:dyDescent="0.3">
      <c r="A61" t="s">
        <v>87</v>
      </c>
      <c r="B61">
        <v>41</v>
      </c>
      <c r="C61">
        <v>49</v>
      </c>
      <c r="D61">
        <v>2</v>
      </c>
      <c r="E61">
        <v>39</v>
      </c>
      <c r="F61" s="82">
        <v>0</v>
      </c>
      <c r="G61" s="82">
        <v>0</v>
      </c>
    </row>
    <row r="62" spans="1:7" x14ac:dyDescent="0.3">
      <c r="A62" t="s">
        <v>83</v>
      </c>
      <c r="B62">
        <v>109</v>
      </c>
      <c r="C62">
        <v>133</v>
      </c>
      <c r="D62">
        <v>10</v>
      </c>
      <c r="E62">
        <v>99</v>
      </c>
      <c r="F62" s="82">
        <v>0</v>
      </c>
      <c r="G62" s="82">
        <v>0</v>
      </c>
    </row>
    <row r="63" spans="1:7" x14ac:dyDescent="0.3">
      <c r="A63" t="s">
        <v>91</v>
      </c>
      <c r="B63">
        <v>55</v>
      </c>
      <c r="C63">
        <v>55</v>
      </c>
      <c r="D63">
        <v>2</v>
      </c>
      <c r="E63">
        <v>53</v>
      </c>
      <c r="F63" s="82">
        <v>0</v>
      </c>
      <c r="G63" s="82">
        <v>0</v>
      </c>
    </row>
    <row r="64" spans="1:7" x14ac:dyDescent="0.3">
      <c r="A64" t="s">
        <v>108</v>
      </c>
      <c r="B64">
        <v>0</v>
      </c>
      <c r="C64">
        <v>0</v>
      </c>
      <c r="D64">
        <v>0</v>
      </c>
      <c r="E64">
        <v>0</v>
      </c>
      <c r="F64" s="82">
        <v>0</v>
      </c>
      <c r="G64" s="82">
        <v>0</v>
      </c>
    </row>
    <row r="65" spans="1:7" x14ac:dyDescent="0.3">
      <c r="A65" t="s">
        <v>121</v>
      </c>
      <c r="B65">
        <v>0</v>
      </c>
      <c r="C65">
        <v>0</v>
      </c>
      <c r="D65">
        <v>0</v>
      </c>
      <c r="E65">
        <v>0</v>
      </c>
      <c r="F65" s="82">
        <v>0</v>
      </c>
      <c r="G65" s="82">
        <v>0</v>
      </c>
    </row>
    <row r="66" spans="1:7" x14ac:dyDescent="0.3">
      <c r="A66" t="s">
        <v>85</v>
      </c>
      <c r="B66">
        <v>116</v>
      </c>
      <c r="C66">
        <v>111</v>
      </c>
      <c r="D66">
        <v>19</v>
      </c>
      <c r="E66">
        <v>97</v>
      </c>
      <c r="F66" s="82">
        <v>13</v>
      </c>
      <c r="G66" s="82">
        <v>98</v>
      </c>
    </row>
    <row r="67" spans="1:7" x14ac:dyDescent="0.3">
      <c r="A67" t="s">
        <v>76</v>
      </c>
      <c r="B67">
        <v>0</v>
      </c>
      <c r="C67">
        <v>0</v>
      </c>
      <c r="D67">
        <v>0</v>
      </c>
      <c r="E67">
        <v>0</v>
      </c>
      <c r="F67" s="82">
        <v>0</v>
      </c>
      <c r="G67" s="82">
        <v>0</v>
      </c>
    </row>
    <row r="68" spans="1:7" x14ac:dyDescent="0.3">
      <c r="A68" t="s">
        <v>152</v>
      </c>
      <c r="B68">
        <v>293</v>
      </c>
      <c r="C68">
        <v>12</v>
      </c>
      <c r="D68">
        <v>278</v>
      </c>
      <c r="E68">
        <v>15</v>
      </c>
      <c r="F68" s="82">
        <v>18</v>
      </c>
      <c r="G68" s="82">
        <v>4</v>
      </c>
    </row>
    <row r="69" spans="1:7" x14ac:dyDescent="0.3">
      <c r="A69" t="s">
        <v>86</v>
      </c>
      <c r="B69">
        <v>131</v>
      </c>
      <c r="C69">
        <v>161</v>
      </c>
      <c r="D69">
        <v>11</v>
      </c>
      <c r="E69">
        <v>120</v>
      </c>
      <c r="F69" s="82">
        <v>26</v>
      </c>
      <c r="G69" s="82">
        <v>135</v>
      </c>
    </row>
    <row r="70" spans="1:7" x14ac:dyDescent="0.3">
      <c r="A70" t="s">
        <v>71</v>
      </c>
      <c r="B70">
        <v>7</v>
      </c>
      <c r="C70">
        <v>0</v>
      </c>
      <c r="D70">
        <v>3</v>
      </c>
      <c r="E70">
        <v>4</v>
      </c>
      <c r="F70" s="82">
        <v>0</v>
      </c>
      <c r="G70" s="82">
        <v>0</v>
      </c>
    </row>
    <row r="71" spans="1:7" x14ac:dyDescent="0.3">
      <c r="A71" t="s">
        <v>137</v>
      </c>
      <c r="B71">
        <v>18</v>
      </c>
      <c r="C71">
        <v>21</v>
      </c>
      <c r="D71">
        <v>0</v>
      </c>
      <c r="E71">
        <v>18</v>
      </c>
      <c r="F71" s="82">
        <v>0</v>
      </c>
      <c r="G71" s="82">
        <v>0</v>
      </c>
    </row>
    <row r="72" spans="1:7" x14ac:dyDescent="0.3">
      <c r="A72" t="s">
        <v>128</v>
      </c>
      <c r="B72">
        <v>0</v>
      </c>
      <c r="C72">
        <v>0</v>
      </c>
      <c r="D72">
        <v>0</v>
      </c>
      <c r="E72">
        <v>0</v>
      </c>
      <c r="F72" s="82">
        <v>0</v>
      </c>
      <c r="G72" s="82">
        <v>0</v>
      </c>
    </row>
    <row r="73" spans="1:7" x14ac:dyDescent="0.3">
      <c r="A73" t="s">
        <v>95</v>
      </c>
      <c r="B73">
        <v>0</v>
      </c>
      <c r="C73">
        <v>0</v>
      </c>
      <c r="D73">
        <v>0</v>
      </c>
      <c r="E73">
        <v>0</v>
      </c>
      <c r="F73" s="82">
        <v>0</v>
      </c>
      <c r="G73" s="82">
        <v>0</v>
      </c>
    </row>
    <row r="74" spans="1:7" x14ac:dyDescent="0.3">
      <c r="A74" t="s">
        <v>78</v>
      </c>
      <c r="B74">
        <v>0</v>
      </c>
      <c r="C74">
        <v>0</v>
      </c>
      <c r="D74">
        <v>0</v>
      </c>
      <c r="E74">
        <v>0</v>
      </c>
      <c r="F74" s="82">
        <v>0</v>
      </c>
      <c r="G74" s="82">
        <v>0</v>
      </c>
    </row>
    <row r="75" spans="1:7" x14ac:dyDescent="0.3">
      <c r="A75" t="s">
        <v>72</v>
      </c>
      <c r="B75">
        <v>0</v>
      </c>
      <c r="C75">
        <v>0</v>
      </c>
      <c r="D75">
        <v>0</v>
      </c>
      <c r="E75">
        <v>0</v>
      </c>
      <c r="F75" s="82">
        <v>0</v>
      </c>
      <c r="G75" s="82">
        <v>0</v>
      </c>
    </row>
    <row r="76" spans="1:7" x14ac:dyDescent="0.3">
      <c r="A76" t="s">
        <v>75</v>
      </c>
      <c r="B76">
        <v>128</v>
      </c>
      <c r="C76">
        <v>116</v>
      </c>
      <c r="D76">
        <v>15</v>
      </c>
      <c r="E76">
        <v>113</v>
      </c>
      <c r="F76" s="82">
        <v>0</v>
      </c>
      <c r="G76" s="82">
        <v>0</v>
      </c>
    </row>
    <row r="77" spans="1:7" x14ac:dyDescent="0.3">
      <c r="A77" t="s">
        <v>73</v>
      </c>
      <c r="B77">
        <v>0</v>
      </c>
      <c r="C77">
        <v>0</v>
      </c>
      <c r="D77">
        <v>0</v>
      </c>
      <c r="E77">
        <v>0</v>
      </c>
      <c r="F77" s="82">
        <v>0</v>
      </c>
      <c r="G77" s="82">
        <v>0</v>
      </c>
    </row>
    <row r="78" spans="1:7" x14ac:dyDescent="0.3">
      <c r="A78" t="s">
        <v>84</v>
      </c>
      <c r="B78">
        <v>0</v>
      </c>
      <c r="C78">
        <v>0</v>
      </c>
      <c r="D78">
        <v>0</v>
      </c>
      <c r="E78">
        <v>0</v>
      </c>
      <c r="F78" s="82">
        <v>0</v>
      </c>
      <c r="G78" s="82">
        <v>0</v>
      </c>
    </row>
    <row r="79" spans="1:7" x14ac:dyDescent="0.3">
      <c r="A79" t="s">
        <v>88</v>
      </c>
      <c r="B79">
        <v>0</v>
      </c>
      <c r="C79">
        <v>0</v>
      </c>
      <c r="D79">
        <v>0</v>
      </c>
      <c r="E79">
        <v>0</v>
      </c>
      <c r="F79" s="82">
        <v>0</v>
      </c>
      <c r="G79" s="82">
        <v>0</v>
      </c>
    </row>
    <row r="80" spans="1:7" x14ac:dyDescent="0.3">
      <c r="A80" t="s">
        <v>129</v>
      </c>
      <c r="B80">
        <v>5</v>
      </c>
      <c r="C80">
        <v>2</v>
      </c>
      <c r="D80">
        <v>1</v>
      </c>
      <c r="E80">
        <v>4</v>
      </c>
      <c r="F80" s="82">
        <v>0</v>
      </c>
      <c r="G80" s="82">
        <v>2</v>
      </c>
    </row>
    <row r="81" spans="1:7" x14ac:dyDescent="0.3">
      <c r="A81" t="s">
        <v>112</v>
      </c>
      <c r="B81">
        <v>65</v>
      </c>
      <c r="C81">
        <v>119</v>
      </c>
      <c r="D81">
        <v>3</v>
      </c>
      <c r="E81">
        <v>62</v>
      </c>
      <c r="F81" s="82">
        <v>14</v>
      </c>
      <c r="G81" s="82">
        <v>106</v>
      </c>
    </row>
    <row r="82" spans="1:7" x14ac:dyDescent="0.3">
      <c r="A82" t="s">
        <v>106</v>
      </c>
      <c r="B82">
        <v>0</v>
      </c>
      <c r="C82">
        <v>0</v>
      </c>
      <c r="D82">
        <v>0</v>
      </c>
      <c r="E82">
        <v>0</v>
      </c>
      <c r="F82" s="82">
        <v>0</v>
      </c>
      <c r="G82" s="82">
        <v>0</v>
      </c>
    </row>
    <row r="83" spans="1:7" x14ac:dyDescent="0.3">
      <c r="A83" t="s">
        <v>109</v>
      </c>
      <c r="B83">
        <v>0</v>
      </c>
      <c r="C83">
        <v>0</v>
      </c>
      <c r="D83">
        <v>0</v>
      </c>
      <c r="E83">
        <v>0</v>
      </c>
      <c r="F83" s="82">
        <v>0</v>
      </c>
      <c r="G83" s="82">
        <v>0</v>
      </c>
    </row>
    <row r="84" spans="1:7" x14ac:dyDescent="0.3">
      <c r="A84" t="s">
        <v>102</v>
      </c>
      <c r="B84">
        <v>0</v>
      </c>
      <c r="C84">
        <v>0</v>
      </c>
      <c r="D84">
        <v>0</v>
      </c>
      <c r="E84">
        <v>0</v>
      </c>
      <c r="F84" s="82">
        <v>0</v>
      </c>
      <c r="G84" s="82">
        <v>0</v>
      </c>
    </row>
    <row r="85" spans="1:7" x14ac:dyDescent="0.3">
      <c r="A85" t="s">
        <v>132</v>
      </c>
      <c r="B85">
        <v>0</v>
      </c>
      <c r="C85">
        <v>0</v>
      </c>
      <c r="D85">
        <v>0</v>
      </c>
      <c r="E85">
        <v>0</v>
      </c>
      <c r="F85" s="82">
        <v>0</v>
      </c>
      <c r="G85">
        <v>0</v>
      </c>
    </row>
    <row r="86" spans="1:7" x14ac:dyDescent="0.3">
      <c r="A86" t="s">
        <v>97</v>
      </c>
      <c r="B86">
        <v>0</v>
      </c>
      <c r="C86">
        <v>0</v>
      </c>
      <c r="D86">
        <v>0</v>
      </c>
      <c r="E86">
        <v>0</v>
      </c>
      <c r="F86" s="82">
        <v>0</v>
      </c>
      <c r="G86">
        <v>0</v>
      </c>
    </row>
    <row r="87" spans="1:7" x14ac:dyDescent="0.3">
      <c r="A87" t="s">
        <v>141</v>
      </c>
      <c r="B87">
        <v>0</v>
      </c>
      <c r="C87">
        <v>0</v>
      </c>
      <c r="D87">
        <v>0</v>
      </c>
      <c r="E87">
        <v>0</v>
      </c>
      <c r="F87" s="82">
        <v>0</v>
      </c>
      <c r="G87">
        <v>0</v>
      </c>
    </row>
  </sheetData>
  <sortState xmlns:xlrd2="http://schemas.microsoft.com/office/spreadsheetml/2017/richdata2" ref="A2:G86">
    <sortCondition ref="A2:A86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805C-86E7-48F5-A96B-958361443580}">
  <dimension ref="A1:M22"/>
  <sheetViews>
    <sheetView workbookViewId="0">
      <selection sqref="A1:XFD1048576"/>
    </sheetView>
  </sheetViews>
  <sheetFormatPr defaultRowHeight="14.4" x14ac:dyDescent="0.3"/>
  <cols>
    <col min="2" max="2" width="25" customWidth="1"/>
  </cols>
  <sheetData>
    <row r="1" spans="1:13" ht="28.8" x14ac:dyDescent="0.3">
      <c r="A1" t="s">
        <v>64</v>
      </c>
      <c r="B1" s="7" t="s">
        <v>153</v>
      </c>
      <c r="C1" t="s">
        <v>154</v>
      </c>
      <c r="D1" t="s">
        <v>191</v>
      </c>
      <c r="E1" t="s">
        <v>65</v>
      </c>
      <c r="F1" t="s">
        <v>66</v>
      </c>
      <c r="G1" t="s">
        <v>67</v>
      </c>
      <c r="H1" t="s">
        <v>68</v>
      </c>
      <c r="I1" t="s">
        <v>3469</v>
      </c>
      <c r="J1" t="s">
        <v>3470</v>
      </c>
      <c r="K1" t="s">
        <v>3471</v>
      </c>
      <c r="L1" t="s">
        <v>3472</v>
      </c>
      <c r="M1" t="s">
        <v>3473</v>
      </c>
    </row>
    <row r="2" spans="1:13" x14ac:dyDescent="0.3">
      <c r="A2" t="s">
        <v>80</v>
      </c>
      <c r="B2" t="s">
        <v>3553</v>
      </c>
      <c r="C2" t="s">
        <v>3554</v>
      </c>
      <c r="D2" s="91">
        <v>45525</v>
      </c>
      <c r="E2">
        <v>7</v>
      </c>
      <c r="F2">
        <v>1</v>
      </c>
      <c r="G2">
        <v>2</v>
      </c>
      <c r="H2">
        <v>5</v>
      </c>
      <c r="I2" s="11">
        <v>0.28570000000000001</v>
      </c>
      <c r="J2" s="11">
        <v>0.71430000000000005</v>
      </c>
      <c r="K2" s="11">
        <v>1</v>
      </c>
      <c r="L2">
        <v>6</v>
      </c>
      <c r="M2" s="11">
        <v>6</v>
      </c>
    </row>
    <row r="3" spans="1:13" x14ac:dyDescent="0.3">
      <c r="A3" t="s">
        <v>80</v>
      </c>
      <c r="B3" t="s">
        <v>162</v>
      </c>
      <c r="C3" t="s">
        <v>155</v>
      </c>
      <c r="D3" s="91">
        <v>45435</v>
      </c>
      <c r="E3">
        <v>6</v>
      </c>
      <c r="F3">
        <v>6</v>
      </c>
      <c r="G3">
        <v>0</v>
      </c>
      <c r="H3">
        <v>6</v>
      </c>
      <c r="I3" s="11">
        <v>0</v>
      </c>
      <c r="J3" s="11">
        <v>1</v>
      </c>
      <c r="K3" s="11">
        <v>1</v>
      </c>
      <c r="L3">
        <v>0</v>
      </c>
      <c r="M3">
        <v>0</v>
      </c>
    </row>
    <row r="4" spans="1:13" x14ac:dyDescent="0.3">
      <c r="A4" t="s">
        <v>92</v>
      </c>
      <c r="B4" t="s">
        <v>157</v>
      </c>
      <c r="C4" t="s">
        <v>156</v>
      </c>
      <c r="D4" s="91">
        <v>45426</v>
      </c>
      <c r="E4">
        <v>5</v>
      </c>
      <c r="F4">
        <v>2</v>
      </c>
      <c r="G4">
        <v>0</v>
      </c>
      <c r="H4">
        <v>5</v>
      </c>
      <c r="I4" s="11">
        <v>0</v>
      </c>
      <c r="J4" s="11">
        <v>1</v>
      </c>
      <c r="K4" s="11">
        <v>1</v>
      </c>
      <c r="L4">
        <v>3</v>
      </c>
      <c r="M4" s="11">
        <v>1.5</v>
      </c>
    </row>
    <row r="5" spans="1:13" x14ac:dyDescent="0.3">
      <c r="A5" t="s">
        <v>85</v>
      </c>
      <c r="B5" t="s">
        <v>161</v>
      </c>
      <c r="C5" t="s">
        <v>156</v>
      </c>
      <c r="D5" s="91">
        <v>45425</v>
      </c>
      <c r="E5">
        <v>17</v>
      </c>
      <c r="F5">
        <v>0</v>
      </c>
      <c r="G5">
        <v>9</v>
      </c>
      <c r="H5">
        <v>8</v>
      </c>
      <c r="I5" s="11">
        <v>0.52939999999999998</v>
      </c>
      <c r="J5" s="11">
        <v>0.47060000000000002</v>
      </c>
      <c r="K5" s="11">
        <v>1</v>
      </c>
      <c r="L5">
        <v>17</v>
      </c>
      <c r="M5" s="11"/>
    </row>
    <row r="6" spans="1:13" x14ac:dyDescent="0.3">
      <c r="A6" t="s">
        <v>93</v>
      </c>
      <c r="B6" t="s">
        <v>3555</v>
      </c>
      <c r="C6" t="s">
        <v>156</v>
      </c>
      <c r="D6" s="91">
        <v>45531</v>
      </c>
      <c r="E6">
        <v>6</v>
      </c>
      <c r="F6">
        <v>4</v>
      </c>
      <c r="G6">
        <v>1</v>
      </c>
      <c r="H6">
        <v>5</v>
      </c>
      <c r="I6" s="11">
        <v>0.16669999999999999</v>
      </c>
      <c r="J6" s="11">
        <v>0.83330000000000004</v>
      </c>
      <c r="K6" s="11">
        <v>1</v>
      </c>
      <c r="L6">
        <v>2</v>
      </c>
      <c r="M6">
        <v>0.5</v>
      </c>
    </row>
    <row r="7" spans="1:13" x14ac:dyDescent="0.3">
      <c r="A7" t="s">
        <v>92</v>
      </c>
      <c r="B7" t="s">
        <v>3475</v>
      </c>
      <c r="C7" t="s">
        <v>158</v>
      </c>
      <c r="D7" s="91">
        <v>45457</v>
      </c>
      <c r="E7">
        <v>14</v>
      </c>
      <c r="F7">
        <v>0</v>
      </c>
      <c r="G7">
        <v>4</v>
      </c>
      <c r="H7">
        <v>10</v>
      </c>
      <c r="I7" s="11">
        <v>0.28570000000000001</v>
      </c>
      <c r="J7" s="11">
        <v>0.71430000000000005</v>
      </c>
      <c r="K7" s="11">
        <v>1</v>
      </c>
      <c r="L7">
        <v>14</v>
      </c>
    </row>
    <row r="8" spans="1:13" x14ac:dyDescent="0.3">
      <c r="A8" t="s">
        <v>93</v>
      </c>
      <c r="B8" t="s">
        <v>159</v>
      </c>
      <c r="C8" t="s">
        <v>156</v>
      </c>
      <c r="D8" s="91">
        <v>45433</v>
      </c>
      <c r="E8">
        <v>10</v>
      </c>
      <c r="F8">
        <v>4</v>
      </c>
      <c r="G8">
        <v>2</v>
      </c>
      <c r="H8">
        <v>8</v>
      </c>
      <c r="I8" s="11">
        <v>0.2</v>
      </c>
      <c r="J8" s="11">
        <v>0.8</v>
      </c>
      <c r="K8" s="11">
        <v>1</v>
      </c>
      <c r="L8">
        <v>6</v>
      </c>
      <c r="M8">
        <v>1.5</v>
      </c>
    </row>
    <row r="9" spans="1:13" x14ac:dyDescent="0.3">
      <c r="A9" t="s">
        <v>120</v>
      </c>
      <c r="B9" t="s">
        <v>3474</v>
      </c>
      <c r="C9" t="s">
        <v>158</v>
      </c>
      <c r="D9" s="91">
        <v>45474</v>
      </c>
      <c r="E9">
        <v>12</v>
      </c>
      <c r="F9">
        <v>0</v>
      </c>
      <c r="G9">
        <v>4</v>
      </c>
      <c r="H9">
        <v>8</v>
      </c>
      <c r="I9" s="11">
        <v>0.33329999999999999</v>
      </c>
      <c r="J9" s="11">
        <v>0.66669999999999996</v>
      </c>
      <c r="K9" s="11">
        <v>1</v>
      </c>
      <c r="L9">
        <v>12</v>
      </c>
    </row>
    <row r="10" spans="1:13" x14ac:dyDescent="0.3">
      <c r="A10" t="s">
        <v>96</v>
      </c>
      <c r="B10" t="s">
        <v>3577</v>
      </c>
      <c r="C10" t="s">
        <v>158</v>
      </c>
      <c r="D10" s="91">
        <v>45533</v>
      </c>
      <c r="E10">
        <v>9</v>
      </c>
      <c r="F10">
        <v>0</v>
      </c>
      <c r="G10">
        <v>0</v>
      </c>
      <c r="H10">
        <v>9</v>
      </c>
      <c r="I10" s="11">
        <v>0</v>
      </c>
      <c r="J10" s="11">
        <v>1</v>
      </c>
      <c r="K10" s="11">
        <v>0.64300000000000002</v>
      </c>
      <c r="L10">
        <v>9</v>
      </c>
    </row>
    <row r="11" spans="1:13" x14ac:dyDescent="0.3">
      <c r="A11" t="s">
        <v>93</v>
      </c>
      <c r="B11" t="s">
        <v>163</v>
      </c>
      <c r="C11" t="s">
        <v>158</v>
      </c>
      <c r="D11" s="91">
        <v>45370</v>
      </c>
      <c r="E11">
        <v>5</v>
      </c>
      <c r="F11">
        <v>0</v>
      </c>
      <c r="G11">
        <v>0</v>
      </c>
      <c r="H11">
        <v>5</v>
      </c>
      <c r="I11" s="11">
        <v>0</v>
      </c>
      <c r="J11" s="11">
        <v>1</v>
      </c>
      <c r="K11" s="11">
        <v>0.625</v>
      </c>
      <c r="L11">
        <v>5</v>
      </c>
      <c r="M11" s="11"/>
    </row>
    <row r="12" spans="1:13" x14ac:dyDescent="0.3">
      <c r="A12" t="s">
        <v>181</v>
      </c>
      <c r="B12" t="s">
        <v>3748</v>
      </c>
      <c r="C12" t="s">
        <v>156</v>
      </c>
      <c r="D12" s="91">
        <v>45552</v>
      </c>
      <c r="E12">
        <v>3</v>
      </c>
      <c r="F12">
        <v>0</v>
      </c>
      <c r="G12">
        <v>0</v>
      </c>
      <c r="H12">
        <v>3</v>
      </c>
      <c r="I12" s="11">
        <v>0</v>
      </c>
      <c r="J12" s="11">
        <v>1</v>
      </c>
      <c r="K12" s="11">
        <v>0.5</v>
      </c>
      <c r="L12">
        <v>3</v>
      </c>
    </row>
    <row r="13" spans="1:13" x14ac:dyDescent="0.3">
      <c r="A13" t="s">
        <v>93</v>
      </c>
      <c r="B13" t="s">
        <v>164</v>
      </c>
      <c r="C13" t="s">
        <v>158</v>
      </c>
      <c r="D13">
        <v>45360</v>
      </c>
      <c r="E13">
        <v>8</v>
      </c>
      <c r="F13">
        <v>2</v>
      </c>
      <c r="G13">
        <v>2</v>
      </c>
      <c r="H13">
        <v>6</v>
      </c>
      <c r="I13">
        <v>0.25</v>
      </c>
      <c r="J13">
        <v>0.75</v>
      </c>
      <c r="K13">
        <v>0.5</v>
      </c>
      <c r="L13">
        <v>6</v>
      </c>
      <c r="M13">
        <v>3</v>
      </c>
    </row>
    <row r="14" spans="1:13" x14ac:dyDescent="0.3">
      <c r="A14" t="s">
        <v>3576</v>
      </c>
      <c r="B14" t="s">
        <v>3583</v>
      </c>
      <c r="C14" t="s">
        <v>156</v>
      </c>
      <c r="D14">
        <v>45484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3" x14ac:dyDescent="0.3">
      <c r="A15" t="s">
        <v>2459</v>
      </c>
      <c r="B15" t="s">
        <v>3582</v>
      </c>
      <c r="C15" t="s">
        <v>156</v>
      </c>
      <c r="D15">
        <v>45456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3" x14ac:dyDescent="0.3">
      <c r="A16" t="s">
        <v>2459</v>
      </c>
      <c r="B16" t="s">
        <v>3579</v>
      </c>
      <c r="C16" t="s">
        <v>156</v>
      </c>
      <c r="D16">
        <v>45475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3" x14ac:dyDescent="0.3">
      <c r="A17" t="s">
        <v>2459</v>
      </c>
      <c r="B17" t="s">
        <v>3581</v>
      </c>
      <c r="C17" t="s">
        <v>156</v>
      </c>
      <c r="D17">
        <v>45460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3" x14ac:dyDescent="0.3">
      <c r="A18" t="s">
        <v>80</v>
      </c>
      <c r="B18" t="s">
        <v>3516</v>
      </c>
      <c r="C18" t="s">
        <v>156</v>
      </c>
      <c r="D18">
        <v>45378</v>
      </c>
      <c r="E18">
        <v>0</v>
      </c>
      <c r="F18">
        <v>5</v>
      </c>
      <c r="G18">
        <v>0</v>
      </c>
      <c r="H18">
        <v>0</v>
      </c>
      <c r="I18">
        <v>0</v>
      </c>
      <c r="J18">
        <v>0</v>
      </c>
      <c r="K18">
        <v>0</v>
      </c>
      <c r="L18">
        <v>-5</v>
      </c>
      <c r="M18">
        <v>-1</v>
      </c>
    </row>
    <row r="19" spans="1:13" x14ac:dyDescent="0.3">
      <c r="A19" t="s">
        <v>92</v>
      </c>
      <c r="B19" t="s">
        <v>3543</v>
      </c>
      <c r="C19" t="s">
        <v>155</v>
      </c>
      <c r="D19">
        <v>45517</v>
      </c>
      <c r="E19">
        <v>0</v>
      </c>
      <c r="F19">
        <v>4</v>
      </c>
      <c r="G19">
        <v>0</v>
      </c>
      <c r="H19">
        <v>0</v>
      </c>
      <c r="I19">
        <v>0</v>
      </c>
      <c r="J19">
        <v>0</v>
      </c>
      <c r="K19">
        <v>0</v>
      </c>
      <c r="L19">
        <v>-4</v>
      </c>
      <c r="M19">
        <v>-1</v>
      </c>
    </row>
    <row r="20" spans="1:13" x14ac:dyDescent="0.3">
      <c r="A20" t="s">
        <v>3576</v>
      </c>
      <c r="B20" t="s">
        <v>3578</v>
      </c>
      <c r="C20" t="s">
        <v>156</v>
      </c>
      <c r="D20">
        <v>45475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3" x14ac:dyDescent="0.3">
      <c r="A21" t="s">
        <v>2459</v>
      </c>
      <c r="B21" t="s">
        <v>3584</v>
      </c>
      <c r="C21" t="s">
        <v>156</v>
      </c>
      <c r="D21">
        <v>45471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3" x14ac:dyDescent="0.3">
      <c r="A22" t="s">
        <v>3576</v>
      </c>
      <c r="B22" t="s">
        <v>3580</v>
      </c>
      <c r="C22" t="s">
        <v>156</v>
      </c>
      <c r="D22">
        <v>45489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</sheetData>
  <sortState xmlns:xlrd2="http://schemas.microsoft.com/office/spreadsheetml/2017/richdata2" ref="A2:M10">
    <sortCondition ref="A2:A10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5673-56E7-47B3-9BB1-AF3F84D3DD68}">
  <dimension ref="A1:Q3378"/>
  <sheetViews>
    <sheetView workbookViewId="0">
      <selection sqref="A1:XFD1048576"/>
    </sheetView>
  </sheetViews>
  <sheetFormatPr defaultRowHeight="14.4" x14ac:dyDescent="0.3"/>
  <sheetData>
    <row r="1" spans="1:3" x14ac:dyDescent="0.3">
      <c r="A1" t="s">
        <v>3544</v>
      </c>
      <c r="B1" t="s">
        <v>222</v>
      </c>
      <c r="C1" t="s">
        <v>65</v>
      </c>
    </row>
    <row r="2" spans="1:3" x14ac:dyDescent="0.3">
      <c r="A2" t="s">
        <v>1481</v>
      </c>
      <c r="B2" t="s">
        <v>1482</v>
      </c>
      <c r="C2">
        <v>109</v>
      </c>
    </row>
    <row r="3" spans="1:3" x14ac:dyDescent="0.3">
      <c r="A3" t="s">
        <v>2041</v>
      </c>
      <c r="B3" t="s">
        <v>2042</v>
      </c>
      <c r="C3">
        <v>39</v>
      </c>
    </row>
    <row r="4" spans="1:3" x14ac:dyDescent="0.3">
      <c r="A4" t="s">
        <v>1565</v>
      </c>
      <c r="B4" t="s">
        <v>1566</v>
      </c>
      <c r="C4">
        <v>38</v>
      </c>
    </row>
    <row r="5" spans="1:3" x14ac:dyDescent="0.3">
      <c r="A5" t="s">
        <v>411</v>
      </c>
      <c r="B5" t="s">
        <v>413</v>
      </c>
      <c r="C5">
        <v>26</v>
      </c>
    </row>
    <row r="6" spans="1:3" x14ac:dyDescent="0.3">
      <c r="A6" t="s">
        <v>501</v>
      </c>
      <c r="B6" t="s">
        <v>503</v>
      </c>
      <c r="C6">
        <v>25</v>
      </c>
    </row>
    <row r="7" spans="1:3" x14ac:dyDescent="0.3">
      <c r="A7" t="s">
        <v>2071</v>
      </c>
      <c r="B7" t="s">
        <v>2072</v>
      </c>
      <c r="C7">
        <v>21</v>
      </c>
    </row>
    <row r="8" spans="1:3" x14ac:dyDescent="0.3">
      <c r="A8" t="s">
        <v>311</v>
      </c>
      <c r="B8" t="s">
        <v>310</v>
      </c>
      <c r="C8">
        <v>20</v>
      </c>
    </row>
    <row r="9" spans="1:3" x14ac:dyDescent="0.3">
      <c r="A9" t="s">
        <v>201</v>
      </c>
      <c r="B9" t="s">
        <v>260</v>
      </c>
      <c r="C9">
        <v>20</v>
      </c>
    </row>
    <row r="10" spans="1:3" x14ac:dyDescent="0.3">
      <c r="A10" t="s">
        <v>2364</v>
      </c>
      <c r="B10" t="s">
        <v>2362</v>
      </c>
      <c r="C10">
        <v>19</v>
      </c>
    </row>
    <row r="11" spans="1:3" x14ac:dyDescent="0.3">
      <c r="A11" t="s">
        <v>651</v>
      </c>
      <c r="B11" t="s">
        <v>652</v>
      </c>
      <c r="C11">
        <v>19</v>
      </c>
    </row>
    <row r="12" spans="1:3" x14ac:dyDescent="0.3">
      <c r="A12" t="s">
        <v>1744</v>
      </c>
      <c r="B12" t="s">
        <v>1746</v>
      </c>
      <c r="C12">
        <v>19</v>
      </c>
    </row>
    <row r="13" spans="1:3" x14ac:dyDescent="0.3">
      <c r="A13" t="s">
        <v>950</v>
      </c>
      <c r="B13" t="s">
        <v>951</v>
      </c>
      <c r="C13">
        <v>18</v>
      </c>
    </row>
    <row r="14" spans="1:3" x14ac:dyDescent="0.3">
      <c r="A14" t="s">
        <v>1322</v>
      </c>
      <c r="B14" t="s">
        <v>1321</v>
      </c>
      <c r="C14">
        <v>16</v>
      </c>
    </row>
    <row r="15" spans="1:3" x14ac:dyDescent="0.3">
      <c r="A15" t="s">
        <v>1628</v>
      </c>
      <c r="B15" t="s">
        <v>1629</v>
      </c>
      <c r="C15">
        <v>16</v>
      </c>
    </row>
    <row r="16" spans="1:3" x14ac:dyDescent="0.3">
      <c r="A16" t="s">
        <v>859</v>
      </c>
      <c r="B16" t="s">
        <v>861</v>
      </c>
      <c r="C16">
        <v>16</v>
      </c>
    </row>
    <row r="17" spans="1:3" x14ac:dyDescent="0.3">
      <c r="A17" t="s">
        <v>1888</v>
      </c>
      <c r="B17" t="s">
        <v>1890</v>
      </c>
      <c r="C17">
        <v>15</v>
      </c>
    </row>
    <row r="18" spans="1:3" x14ac:dyDescent="0.3">
      <c r="A18" t="s">
        <v>2002</v>
      </c>
      <c r="B18" t="s">
        <v>2004</v>
      </c>
      <c r="C18">
        <v>15</v>
      </c>
    </row>
    <row r="19" spans="1:3" x14ac:dyDescent="0.3">
      <c r="A19" t="s">
        <v>1763</v>
      </c>
      <c r="B19" t="s">
        <v>1764</v>
      </c>
      <c r="C19">
        <v>15</v>
      </c>
    </row>
    <row r="20" spans="1:3" x14ac:dyDescent="0.3">
      <c r="A20" t="s">
        <v>2360</v>
      </c>
      <c r="B20" t="s">
        <v>2361</v>
      </c>
      <c r="C20">
        <v>15</v>
      </c>
    </row>
    <row r="21" spans="1:3" x14ac:dyDescent="0.3">
      <c r="A21" t="s">
        <v>295</v>
      </c>
      <c r="B21" t="s">
        <v>296</v>
      </c>
      <c r="C21">
        <v>14</v>
      </c>
    </row>
    <row r="22" spans="1:3" x14ac:dyDescent="0.3">
      <c r="A22" t="s">
        <v>1514</v>
      </c>
      <c r="B22" t="s">
        <v>1516</v>
      </c>
      <c r="C22">
        <v>13</v>
      </c>
    </row>
    <row r="23" spans="1:3" x14ac:dyDescent="0.3">
      <c r="A23" t="s">
        <v>2007</v>
      </c>
      <c r="B23" t="s">
        <v>2008</v>
      </c>
      <c r="C23">
        <v>13</v>
      </c>
    </row>
    <row r="24" spans="1:3" x14ac:dyDescent="0.3">
      <c r="A24" t="s">
        <v>1034</v>
      </c>
      <c r="B24" t="s">
        <v>1036</v>
      </c>
      <c r="C24">
        <v>13</v>
      </c>
    </row>
    <row r="25" spans="1:3" x14ac:dyDescent="0.3">
      <c r="A25" t="s">
        <v>774</v>
      </c>
      <c r="B25" t="s">
        <v>775</v>
      </c>
      <c r="C25">
        <v>12</v>
      </c>
    </row>
    <row r="26" spans="1:3" x14ac:dyDescent="0.3">
      <c r="A26" t="s">
        <v>2080</v>
      </c>
      <c r="B26" t="s">
        <v>2082</v>
      </c>
      <c r="C26">
        <v>12</v>
      </c>
    </row>
    <row r="27" spans="1:3" x14ac:dyDescent="0.3">
      <c r="A27" t="s">
        <v>2017</v>
      </c>
      <c r="B27" t="s">
        <v>2019</v>
      </c>
      <c r="C27">
        <v>12</v>
      </c>
    </row>
    <row r="28" spans="1:3" x14ac:dyDescent="0.3">
      <c r="A28" t="s">
        <v>1388</v>
      </c>
      <c r="B28" t="s">
        <v>1390</v>
      </c>
      <c r="C28">
        <v>12</v>
      </c>
    </row>
    <row r="29" spans="1:3" x14ac:dyDescent="0.3">
      <c r="A29" t="s">
        <v>703</v>
      </c>
      <c r="B29" t="s">
        <v>704</v>
      </c>
      <c r="C29">
        <v>12</v>
      </c>
    </row>
    <row r="30" spans="1:3" x14ac:dyDescent="0.3">
      <c r="A30" t="s">
        <v>2264</v>
      </c>
      <c r="B30" t="s">
        <v>2266</v>
      </c>
      <c r="C30">
        <v>12</v>
      </c>
    </row>
    <row r="31" spans="1:3" x14ac:dyDescent="0.3">
      <c r="A31" t="s">
        <v>1075</v>
      </c>
      <c r="B31" t="s">
        <v>1077</v>
      </c>
      <c r="C31">
        <v>12</v>
      </c>
    </row>
    <row r="32" spans="1:3" x14ac:dyDescent="0.3">
      <c r="A32" t="s">
        <v>1073</v>
      </c>
      <c r="B32" t="s">
        <v>1074</v>
      </c>
      <c r="C32">
        <v>12</v>
      </c>
    </row>
    <row r="33" spans="1:3" x14ac:dyDescent="0.3">
      <c r="A33" t="s">
        <v>1501</v>
      </c>
      <c r="B33" t="s">
        <v>1503</v>
      </c>
      <c r="C33">
        <v>11</v>
      </c>
    </row>
    <row r="34" spans="1:3" x14ac:dyDescent="0.3">
      <c r="A34" t="s">
        <v>2198</v>
      </c>
      <c r="B34" t="s">
        <v>2199</v>
      </c>
      <c r="C34">
        <v>11</v>
      </c>
    </row>
    <row r="35" spans="1:3" x14ac:dyDescent="0.3">
      <c r="A35" t="s">
        <v>1952</v>
      </c>
      <c r="B35" t="s">
        <v>1954</v>
      </c>
      <c r="C35">
        <v>11</v>
      </c>
    </row>
    <row r="36" spans="1:3" x14ac:dyDescent="0.3">
      <c r="A36" t="s">
        <v>205</v>
      </c>
      <c r="B36" t="s">
        <v>2271</v>
      </c>
      <c r="C36">
        <v>10</v>
      </c>
    </row>
    <row r="37" spans="1:3" x14ac:dyDescent="0.3">
      <c r="A37" t="s">
        <v>1775</v>
      </c>
      <c r="B37" t="s">
        <v>752</v>
      </c>
      <c r="C37">
        <v>10</v>
      </c>
    </row>
    <row r="38" spans="1:3" x14ac:dyDescent="0.3">
      <c r="A38" t="s">
        <v>2342</v>
      </c>
      <c r="B38" t="s">
        <v>2343</v>
      </c>
      <c r="C38">
        <v>10</v>
      </c>
    </row>
    <row r="39" spans="1:3" x14ac:dyDescent="0.3">
      <c r="A39" t="s">
        <v>1766</v>
      </c>
      <c r="B39" t="s">
        <v>1768</v>
      </c>
      <c r="C39">
        <v>10</v>
      </c>
    </row>
    <row r="40" spans="1:3" x14ac:dyDescent="0.3">
      <c r="A40" t="s">
        <v>940</v>
      </c>
      <c r="B40" t="s">
        <v>942</v>
      </c>
      <c r="C40">
        <v>9</v>
      </c>
    </row>
    <row r="41" spans="1:3" x14ac:dyDescent="0.3">
      <c r="A41" t="s">
        <v>1370</v>
      </c>
      <c r="B41" t="s">
        <v>1371</v>
      </c>
      <c r="C41">
        <v>9</v>
      </c>
    </row>
    <row r="42" spans="1:3" x14ac:dyDescent="0.3">
      <c r="A42" t="s">
        <v>2348</v>
      </c>
      <c r="B42" t="s">
        <v>2349</v>
      </c>
      <c r="C42">
        <v>9</v>
      </c>
    </row>
    <row r="43" spans="1:3" x14ac:dyDescent="0.3">
      <c r="A43" t="s">
        <v>684</v>
      </c>
      <c r="B43" t="s">
        <v>685</v>
      </c>
      <c r="C43">
        <v>9</v>
      </c>
    </row>
    <row r="44" spans="1:3" x14ac:dyDescent="0.3">
      <c r="A44" t="s">
        <v>2365</v>
      </c>
      <c r="B44" t="s">
        <v>2362</v>
      </c>
      <c r="C44">
        <v>9</v>
      </c>
    </row>
    <row r="45" spans="1:3" x14ac:dyDescent="0.3">
      <c r="A45" t="s">
        <v>2276</v>
      </c>
      <c r="B45" t="s">
        <v>2277</v>
      </c>
      <c r="C45">
        <v>9</v>
      </c>
    </row>
    <row r="46" spans="1:3" x14ac:dyDescent="0.3">
      <c r="A46" t="s">
        <v>2394</v>
      </c>
      <c r="B46" t="s">
        <v>2395</v>
      </c>
      <c r="C46">
        <v>8</v>
      </c>
    </row>
    <row r="47" spans="1:3" x14ac:dyDescent="0.3">
      <c r="A47" t="s">
        <v>241</v>
      </c>
      <c r="B47" t="s">
        <v>242</v>
      </c>
      <c r="C47">
        <v>8</v>
      </c>
    </row>
    <row r="48" spans="1:3" x14ac:dyDescent="0.3">
      <c r="A48" t="s">
        <v>1196</v>
      </c>
      <c r="B48" t="s">
        <v>1197</v>
      </c>
      <c r="C48">
        <v>8</v>
      </c>
    </row>
    <row r="49" spans="1:3" x14ac:dyDescent="0.3">
      <c r="A49" t="s">
        <v>1833</v>
      </c>
      <c r="B49" t="s">
        <v>1835</v>
      </c>
      <c r="C49">
        <v>8</v>
      </c>
    </row>
    <row r="50" spans="1:3" x14ac:dyDescent="0.3">
      <c r="A50" t="s">
        <v>1891</v>
      </c>
      <c r="B50" t="s">
        <v>1892</v>
      </c>
      <c r="C50">
        <v>8</v>
      </c>
    </row>
    <row r="51" spans="1:3" x14ac:dyDescent="0.3">
      <c r="A51" t="s">
        <v>2269</v>
      </c>
      <c r="B51" t="s">
        <v>2270</v>
      </c>
      <c r="C51">
        <v>8</v>
      </c>
    </row>
    <row r="52" spans="1:3" x14ac:dyDescent="0.3">
      <c r="A52" t="s">
        <v>1303</v>
      </c>
      <c r="B52" t="s">
        <v>1304</v>
      </c>
      <c r="C52">
        <v>8</v>
      </c>
    </row>
    <row r="53" spans="1:3" x14ac:dyDescent="0.3">
      <c r="A53" t="s">
        <v>1266</v>
      </c>
      <c r="B53" t="s">
        <v>1267</v>
      </c>
      <c r="C53">
        <v>8</v>
      </c>
    </row>
    <row r="54" spans="1:3" x14ac:dyDescent="0.3">
      <c r="A54" t="s">
        <v>1536</v>
      </c>
      <c r="B54" t="s">
        <v>1537</v>
      </c>
      <c r="C54">
        <v>8</v>
      </c>
    </row>
    <row r="55" spans="1:3" x14ac:dyDescent="0.3">
      <c r="A55" t="s">
        <v>1547</v>
      </c>
      <c r="B55" t="s">
        <v>1549</v>
      </c>
      <c r="C55">
        <v>8</v>
      </c>
    </row>
    <row r="56" spans="1:3" x14ac:dyDescent="0.3">
      <c r="A56" t="s">
        <v>1544</v>
      </c>
      <c r="B56" t="s">
        <v>1546</v>
      </c>
      <c r="C56">
        <v>8</v>
      </c>
    </row>
    <row r="57" spans="1:3" x14ac:dyDescent="0.3">
      <c r="A57" t="s">
        <v>915</v>
      </c>
      <c r="B57" t="s">
        <v>916</v>
      </c>
      <c r="C57">
        <v>8</v>
      </c>
    </row>
    <row r="58" spans="1:3" x14ac:dyDescent="0.3">
      <c r="A58" t="s">
        <v>1361</v>
      </c>
      <c r="B58" t="s">
        <v>1362</v>
      </c>
      <c r="C58">
        <v>8</v>
      </c>
    </row>
    <row r="59" spans="1:3" x14ac:dyDescent="0.3">
      <c r="A59" t="s">
        <v>2239</v>
      </c>
      <c r="B59" t="s">
        <v>2241</v>
      </c>
      <c r="C59">
        <v>8</v>
      </c>
    </row>
    <row r="60" spans="1:3" x14ac:dyDescent="0.3">
      <c r="A60" t="s">
        <v>823</v>
      </c>
      <c r="B60" t="s">
        <v>824</v>
      </c>
      <c r="C60">
        <v>7</v>
      </c>
    </row>
    <row r="61" spans="1:3" x14ac:dyDescent="0.3">
      <c r="A61" t="s">
        <v>2320</v>
      </c>
      <c r="B61" t="s">
        <v>2321</v>
      </c>
      <c r="C61">
        <v>7</v>
      </c>
    </row>
    <row r="62" spans="1:3" x14ac:dyDescent="0.3">
      <c r="A62" t="s">
        <v>280</v>
      </c>
      <c r="B62" t="s">
        <v>282</v>
      </c>
      <c r="C62">
        <v>7</v>
      </c>
    </row>
    <row r="63" spans="1:3" x14ac:dyDescent="0.3">
      <c r="A63" t="s">
        <v>1511</v>
      </c>
      <c r="B63" t="s">
        <v>1513</v>
      </c>
      <c r="C63">
        <v>7</v>
      </c>
    </row>
    <row r="64" spans="1:3" x14ac:dyDescent="0.3">
      <c r="A64" t="s">
        <v>1814</v>
      </c>
      <c r="B64" t="s">
        <v>1812</v>
      </c>
      <c r="C64">
        <v>7</v>
      </c>
    </row>
    <row r="65" spans="1:3" x14ac:dyDescent="0.3">
      <c r="A65" t="s">
        <v>1218</v>
      </c>
      <c r="B65" t="s">
        <v>1219</v>
      </c>
      <c r="C65">
        <v>7</v>
      </c>
    </row>
    <row r="66" spans="1:3" x14ac:dyDescent="0.3">
      <c r="A66" t="s">
        <v>1849</v>
      </c>
      <c r="B66" t="s">
        <v>1850</v>
      </c>
      <c r="C66">
        <v>7</v>
      </c>
    </row>
    <row r="67" spans="1:3" x14ac:dyDescent="0.3">
      <c r="A67" t="s">
        <v>2417</v>
      </c>
      <c r="B67" t="s">
        <v>2310</v>
      </c>
      <c r="C67">
        <v>7</v>
      </c>
    </row>
    <row r="68" spans="1:3" x14ac:dyDescent="0.3">
      <c r="A68" t="s">
        <v>1531</v>
      </c>
      <c r="B68" t="s">
        <v>1532</v>
      </c>
      <c r="C68">
        <v>7</v>
      </c>
    </row>
    <row r="69" spans="1:3" x14ac:dyDescent="0.3">
      <c r="A69" t="s">
        <v>346</v>
      </c>
      <c r="B69" t="s">
        <v>347</v>
      </c>
      <c r="C69">
        <v>7</v>
      </c>
    </row>
    <row r="70" spans="1:3" x14ac:dyDescent="0.3">
      <c r="A70" t="s">
        <v>818</v>
      </c>
      <c r="B70" t="s">
        <v>819</v>
      </c>
      <c r="C70">
        <v>7</v>
      </c>
    </row>
    <row r="71" spans="1:3" x14ac:dyDescent="0.3">
      <c r="A71" t="s">
        <v>2307</v>
      </c>
      <c r="B71" t="s">
        <v>2309</v>
      </c>
      <c r="C71">
        <v>7</v>
      </c>
    </row>
    <row r="72" spans="1:3" x14ac:dyDescent="0.3">
      <c r="A72" t="s">
        <v>1060</v>
      </c>
      <c r="B72" t="s">
        <v>1061</v>
      </c>
      <c r="C72">
        <v>7</v>
      </c>
    </row>
    <row r="73" spans="1:3" x14ac:dyDescent="0.3">
      <c r="A73" t="s">
        <v>1912</v>
      </c>
      <c r="B73" t="s">
        <v>1914</v>
      </c>
      <c r="C73">
        <v>7</v>
      </c>
    </row>
    <row r="74" spans="1:3" x14ac:dyDescent="0.3">
      <c r="A74" t="s">
        <v>1777</v>
      </c>
      <c r="B74" t="s">
        <v>1778</v>
      </c>
      <c r="C74">
        <v>7</v>
      </c>
    </row>
    <row r="75" spans="1:3" x14ac:dyDescent="0.3">
      <c r="A75" t="s">
        <v>1712</v>
      </c>
      <c r="B75" t="s">
        <v>1713</v>
      </c>
      <c r="C75">
        <v>7</v>
      </c>
    </row>
    <row r="76" spans="1:3" x14ac:dyDescent="0.3">
      <c r="A76" t="s">
        <v>1680</v>
      </c>
      <c r="B76" t="s">
        <v>1681</v>
      </c>
      <c r="C76">
        <v>7</v>
      </c>
    </row>
    <row r="77" spans="1:3" x14ac:dyDescent="0.3">
      <c r="A77" t="s">
        <v>626</v>
      </c>
      <c r="B77" t="s">
        <v>624</v>
      </c>
      <c r="C77">
        <v>7</v>
      </c>
    </row>
    <row r="78" spans="1:3" x14ac:dyDescent="0.3">
      <c r="A78" t="s">
        <v>2299</v>
      </c>
      <c r="B78" t="s">
        <v>2300</v>
      </c>
      <c r="C78">
        <v>7</v>
      </c>
    </row>
    <row r="79" spans="1:3" x14ac:dyDescent="0.3">
      <c r="A79" t="s">
        <v>1183</v>
      </c>
      <c r="B79" t="s">
        <v>1184</v>
      </c>
      <c r="C79">
        <v>7</v>
      </c>
    </row>
    <row r="80" spans="1:3" x14ac:dyDescent="0.3">
      <c r="A80" t="s">
        <v>465</v>
      </c>
      <c r="B80" t="s">
        <v>467</v>
      </c>
      <c r="C80">
        <v>7</v>
      </c>
    </row>
    <row r="81" spans="1:3" x14ac:dyDescent="0.3">
      <c r="A81" t="s">
        <v>1755</v>
      </c>
      <c r="B81" t="s">
        <v>1756</v>
      </c>
      <c r="C81">
        <v>6</v>
      </c>
    </row>
    <row r="82" spans="1:3" x14ac:dyDescent="0.3">
      <c r="A82" t="s">
        <v>1873</v>
      </c>
      <c r="B82" t="s">
        <v>1874</v>
      </c>
      <c r="C82">
        <v>6</v>
      </c>
    </row>
    <row r="83" spans="1:3" x14ac:dyDescent="0.3">
      <c r="A83" t="s">
        <v>1666</v>
      </c>
      <c r="B83" t="s">
        <v>1668</v>
      </c>
      <c r="C83">
        <v>6</v>
      </c>
    </row>
    <row r="84" spans="1:3" x14ac:dyDescent="0.3">
      <c r="A84" t="s">
        <v>2278</v>
      </c>
      <c r="B84" t="s">
        <v>2279</v>
      </c>
      <c r="C84">
        <v>6</v>
      </c>
    </row>
    <row r="85" spans="1:3" x14ac:dyDescent="0.3">
      <c r="A85" t="s">
        <v>2077</v>
      </c>
      <c r="B85" t="s">
        <v>2079</v>
      </c>
      <c r="C85">
        <v>6</v>
      </c>
    </row>
    <row r="86" spans="1:3" x14ac:dyDescent="0.3">
      <c r="A86" t="s">
        <v>257</v>
      </c>
      <c r="B86" t="s">
        <v>258</v>
      </c>
      <c r="C86">
        <v>6</v>
      </c>
    </row>
    <row r="87" spans="1:3" x14ac:dyDescent="0.3">
      <c r="A87" t="s">
        <v>321</v>
      </c>
      <c r="B87" t="s">
        <v>322</v>
      </c>
      <c r="C87">
        <v>6</v>
      </c>
    </row>
    <row r="88" spans="1:3" x14ac:dyDescent="0.3">
      <c r="A88" t="s">
        <v>820</v>
      </c>
      <c r="B88" t="s">
        <v>822</v>
      </c>
      <c r="C88">
        <v>6</v>
      </c>
    </row>
    <row r="89" spans="1:3" x14ac:dyDescent="0.3">
      <c r="A89" t="s">
        <v>1305</v>
      </c>
      <c r="B89" t="s">
        <v>1304</v>
      </c>
      <c r="C89">
        <v>6</v>
      </c>
    </row>
    <row r="90" spans="1:3" x14ac:dyDescent="0.3">
      <c r="A90" t="s">
        <v>425</v>
      </c>
      <c r="B90" t="s">
        <v>426</v>
      </c>
      <c r="C90">
        <v>6</v>
      </c>
    </row>
    <row r="91" spans="1:3" x14ac:dyDescent="0.3">
      <c r="A91" t="s">
        <v>1069</v>
      </c>
      <c r="B91" t="s">
        <v>1070</v>
      </c>
      <c r="C91">
        <v>6</v>
      </c>
    </row>
    <row r="92" spans="1:3" x14ac:dyDescent="0.3">
      <c r="A92" t="s">
        <v>2252</v>
      </c>
      <c r="B92" t="s">
        <v>2251</v>
      </c>
      <c r="C92">
        <v>6</v>
      </c>
    </row>
    <row r="93" spans="1:3" x14ac:dyDescent="0.3">
      <c r="A93" t="s">
        <v>2233</v>
      </c>
      <c r="B93" t="s">
        <v>2234</v>
      </c>
      <c r="C93">
        <v>6</v>
      </c>
    </row>
    <row r="94" spans="1:3" x14ac:dyDescent="0.3">
      <c r="A94" t="s">
        <v>273</v>
      </c>
      <c r="B94" t="s">
        <v>274</v>
      </c>
      <c r="C94">
        <v>6</v>
      </c>
    </row>
    <row r="95" spans="1:3" x14ac:dyDescent="0.3">
      <c r="A95" t="s">
        <v>1170</v>
      </c>
      <c r="B95" t="s">
        <v>1172</v>
      </c>
      <c r="C95">
        <v>6</v>
      </c>
    </row>
    <row r="96" spans="1:3" x14ac:dyDescent="0.3">
      <c r="A96" t="s">
        <v>1479</v>
      </c>
      <c r="B96" t="s">
        <v>1480</v>
      </c>
      <c r="C96">
        <v>6</v>
      </c>
    </row>
    <row r="97" spans="1:3" x14ac:dyDescent="0.3">
      <c r="A97" t="s">
        <v>780</v>
      </c>
      <c r="B97" t="s">
        <v>781</v>
      </c>
      <c r="C97">
        <v>6</v>
      </c>
    </row>
    <row r="98" spans="1:3" x14ac:dyDescent="0.3">
      <c r="A98" t="s">
        <v>592</v>
      </c>
      <c r="B98" t="s">
        <v>593</v>
      </c>
      <c r="C98">
        <v>6</v>
      </c>
    </row>
    <row r="99" spans="1:3" x14ac:dyDescent="0.3">
      <c r="A99" t="s">
        <v>405</v>
      </c>
      <c r="B99" t="s">
        <v>406</v>
      </c>
      <c r="C99">
        <v>6</v>
      </c>
    </row>
    <row r="100" spans="1:3" x14ac:dyDescent="0.3">
      <c r="A100" t="s">
        <v>631</v>
      </c>
      <c r="B100" t="s">
        <v>633</v>
      </c>
      <c r="C100">
        <v>6</v>
      </c>
    </row>
    <row r="101" spans="1:3" x14ac:dyDescent="0.3">
      <c r="A101" t="s">
        <v>359</v>
      </c>
      <c r="B101" t="s">
        <v>361</v>
      </c>
      <c r="C101">
        <v>6</v>
      </c>
    </row>
    <row r="102" spans="1:3" x14ac:dyDescent="0.3">
      <c r="A102" t="s">
        <v>1753</v>
      </c>
      <c r="B102" t="s">
        <v>1754</v>
      </c>
      <c r="C102">
        <v>6</v>
      </c>
    </row>
    <row r="103" spans="1:3" x14ac:dyDescent="0.3">
      <c r="A103" t="s">
        <v>596</v>
      </c>
      <c r="B103" t="s">
        <v>597</v>
      </c>
      <c r="C103">
        <v>6</v>
      </c>
    </row>
    <row r="104" spans="1:3" x14ac:dyDescent="0.3">
      <c r="A104" t="s">
        <v>931</v>
      </c>
      <c r="B104" t="s">
        <v>933</v>
      </c>
      <c r="C104">
        <v>6</v>
      </c>
    </row>
    <row r="105" spans="1:3" x14ac:dyDescent="0.3">
      <c r="A105" t="s">
        <v>497</v>
      </c>
      <c r="B105" t="s">
        <v>498</v>
      </c>
      <c r="C105">
        <v>6</v>
      </c>
    </row>
    <row r="106" spans="1:3" x14ac:dyDescent="0.3">
      <c r="A106" t="s">
        <v>1272</v>
      </c>
      <c r="B106" t="s">
        <v>1274</v>
      </c>
      <c r="C106">
        <v>6</v>
      </c>
    </row>
    <row r="107" spans="1:3" x14ac:dyDescent="0.3">
      <c r="A107" t="s">
        <v>803</v>
      </c>
      <c r="B107" t="s">
        <v>805</v>
      </c>
      <c r="C107">
        <v>6</v>
      </c>
    </row>
    <row r="108" spans="1:3" x14ac:dyDescent="0.3">
      <c r="A108" t="s">
        <v>2404</v>
      </c>
      <c r="B108" t="s">
        <v>2405</v>
      </c>
      <c r="C108">
        <v>6</v>
      </c>
    </row>
    <row r="109" spans="1:3" x14ac:dyDescent="0.3">
      <c r="A109" t="s">
        <v>2126</v>
      </c>
      <c r="B109" t="s">
        <v>2128</v>
      </c>
      <c r="C109">
        <v>6</v>
      </c>
    </row>
    <row r="110" spans="1:3" x14ac:dyDescent="0.3">
      <c r="A110" t="s">
        <v>477</v>
      </c>
      <c r="B110" t="s">
        <v>479</v>
      </c>
      <c r="C110">
        <v>6</v>
      </c>
    </row>
    <row r="111" spans="1:3" x14ac:dyDescent="0.3">
      <c r="A111" t="s">
        <v>815</v>
      </c>
      <c r="B111" t="s">
        <v>816</v>
      </c>
      <c r="C111">
        <v>6</v>
      </c>
    </row>
    <row r="112" spans="1:3" x14ac:dyDescent="0.3">
      <c r="A112" t="s">
        <v>2429</v>
      </c>
      <c r="B112" t="s">
        <v>2430</v>
      </c>
      <c r="C112">
        <v>6</v>
      </c>
    </row>
    <row r="113" spans="1:3" x14ac:dyDescent="0.3">
      <c r="A113" t="s">
        <v>268</v>
      </c>
      <c r="B113" t="s">
        <v>270</v>
      </c>
      <c r="C113">
        <v>6</v>
      </c>
    </row>
    <row r="114" spans="1:3" x14ac:dyDescent="0.3">
      <c r="A114" t="s">
        <v>1351</v>
      </c>
      <c r="B114" t="s">
        <v>1352</v>
      </c>
      <c r="C114">
        <v>6</v>
      </c>
    </row>
    <row r="115" spans="1:3" x14ac:dyDescent="0.3">
      <c r="A115" t="s">
        <v>2419</v>
      </c>
      <c r="B115" t="s">
        <v>3566</v>
      </c>
      <c r="C115">
        <v>6</v>
      </c>
    </row>
    <row r="116" spans="1:3" x14ac:dyDescent="0.3">
      <c r="A116" t="s">
        <v>1391</v>
      </c>
      <c r="B116" t="s">
        <v>1392</v>
      </c>
      <c r="C116">
        <v>6</v>
      </c>
    </row>
    <row r="117" spans="1:3" x14ac:dyDescent="0.3">
      <c r="A117" t="s">
        <v>1858</v>
      </c>
      <c r="B117" t="s">
        <v>1860</v>
      </c>
      <c r="C117">
        <v>6</v>
      </c>
    </row>
    <row r="118" spans="1:3" x14ac:dyDescent="0.3">
      <c r="A118" t="s">
        <v>839</v>
      </c>
      <c r="B118" t="s">
        <v>840</v>
      </c>
      <c r="C118">
        <v>6</v>
      </c>
    </row>
    <row r="119" spans="1:3" x14ac:dyDescent="0.3">
      <c r="A119" t="s">
        <v>722</v>
      </c>
      <c r="B119" t="s">
        <v>723</v>
      </c>
      <c r="C119">
        <v>5</v>
      </c>
    </row>
    <row r="120" spans="1:3" x14ac:dyDescent="0.3">
      <c r="A120" t="s">
        <v>1058</v>
      </c>
      <c r="B120" t="s">
        <v>1059</v>
      </c>
      <c r="C120">
        <v>5</v>
      </c>
    </row>
    <row r="121" spans="1:3" x14ac:dyDescent="0.3">
      <c r="A121" t="s">
        <v>388</v>
      </c>
      <c r="B121" t="s">
        <v>389</v>
      </c>
      <c r="C121">
        <v>5</v>
      </c>
    </row>
    <row r="122" spans="1:3" x14ac:dyDescent="0.3">
      <c r="A122" t="s">
        <v>1450</v>
      </c>
      <c r="B122" t="s">
        <v>1451</v>
      </c>
      <c r="C122">
        <v>5</v>
      </c>
    </row>
    <row r="123" spans="1:3" x14ac:dyDescent="0.3">
      <c r="A123" t="s">
        <v>2171</v>
      </c>
      <c r="B123" t="s">
        <v>2173</v>
      </c>
      <c r="C123">
        <v>5</v>
      </c>
    </row>
    <row r="124" spans="1:3" x14ac:dyDescent="0.3">
      <c r="A124" t="s">
        <v>1781</v>
      </c>
      <c r="B124" t="s">
        <v>1782</v>
      </c>
      <c r="C124">
        <v>5</v>
      </c>
    </row>
    <row r="125" spans="1:3" x14ac:dyDescent="0.3">
      <c r="A125" t="s">
        <v>261</v>
      </c>
      <c r="B125" t="s">
        <v>263</v>
      </c>
      <c r="C125">
        <v>5</v>
      </c>
    </row>
    <row r="126" spans="1:3" x14ac:dyDescent="0.3">
      <c r="A126" t="s">
        <v>3588</v>
      </c>
      <c r="B126" t="s">
        <v>3589</v>
      </c>
      <c r="C126">
        <v>5</v>
      </c>
    </row>
    <row r="127" spans="1:3" x14ac:dyDescent="0.3">
      <c r="A127" t="s">
        <v>1987</v>
      </c>
      <c r="B127" t="s">
        <v>1988</v>
      </c>
      <c r="C127">
        <v>5</v>
      </c>
    </row>
    <row r="128" spans="1:3" x14ac:dyDescent="0.3">
      <c r="A128" t="s">
        <v>1229</v>
      </c>
      <c r="B128" t="s">
        <v>1230</v>
      </c>
      <c r="C128">
        <v>5</v>
      </c>
    </row>
    <row r="129" spans="1:3" x14ac:dyDescent="0.3">
      <c r="A129" t="s">
        <v>1159</v>
      </c>
      <c r="B129" t="s">
        <v>3585</v>
      </c>
      <c r="C129">
        <v>5</v>
      </c>
    </row>
    <row r="130" spans="1:3" x14ac:dyDescent="0.3">
      <c r="A130" t="s">
        <v>1252</v>
      </c>
      <c r="B130" t="s">
        <v>1253</v>
      </c>
      <c r="C130">
        <v>5</v>
      </c>
    </row>
    <row r="131" spans="1:3" x14ac:dyDescent="0.3">
      <c r="A131" t="s">
        <v>2330</v>
      </c>
      <c r="B131" t="s">
        <v>2331</v>
      </c>
      <c r="C131">
        <v>5</v>
      </c>
    </row>
    <row r="132" spans="1:3" x14ac:dyDescent="0.3">
      <c r="A132" t="s">
        <v>1694</v>
      </c>
      <c r="B132" t="s">
        <v>1696</v>
      </c>
      <c r="C132">
        <v>5</v>
      </c>
    </row>
    <row r="133" spans="1:3" x14ac:dyDescent="0.3">
      <c r="A133" t="s">
        <v>275</v>
      </c>
      <c r="B133" t="s">
        <v>277</v>
      </c>
      <c r="C133">
        <v>5</v>
      </c>
    </row>
    <row r="134" spans="1:3" x14ac:dyDescent="0.3">
      <c r="A134" t="s">
        <v>1000</v>
      </c>
      <c r="B134" t="s">
        <v>1001</v>
      </c>
      <c r="C134">
        <v>5</v>
      </c>
    </row>
    <row r="135" spans="1:3" x14ac:dyDescent="0.3">
      <c r="A135" t="s">
        <v>1019</v>
      </c>
      <c r="B135" t="s">
        <v>1020</v>
      </c>
      <c r="C135">
        <v>5</v>
      </c>
    </row>
    <row r="136" spans="1:3" x14ac:dyDescent="0.3">
      <c r="A136" t="s">
        <v>1966</v>
      </c>
      <c r="B136" t="s">
        <v>1967</v>
      </c>
      <c r="C136">
        <v>5</v>
      </c>
    </row>
    <row r="137" spans="1:3" x14ac:dyDescent="0.3">
      <c r="A137" t="s">
        <v>794</v>
      </c>
      <c r="B137" t="s">
        <v>796</v>
      </c>
      <c r="C137">
        <v>5</v>
      </c>
    </row>
    <row r="138" spans="1:3" x14ac:dyDescent="0.3">
      <c r="A138" t="s">
        <v>223</v>
      </c>
      <c r="B138" t="s">
        <v>225</v>
      </c>
      <c r="C138">
        <v>5</v>
      </c>
    </row>
    <row r="139" spans="1:3" x14ac:dyDescent="0.3">
      <c r="A139" t="s">
        <v>1031</v>
      </c>
      <c r="B139" t="s">
        <v>1033</v>
      </c>
      <c r="C139">
        <v>5</v>
      </c>
    </row>
    <row r="140" spans="1:3" x14ac:dyDescent="0.3">
      <c r="A140" t="s">
        <v>2406</v>
      </c>
      <c r="B140" t="s">
        <v>2407</v>
      </c>
      <c r="C140">
        <v>5</v>
      </c>
    </row>
    <row r="141" spans="1:3" x14ac:dyDescent="0.3">
      <c r="A141" t="s">
        <v>586</v>
      </c>
      <c r="B141" t="s">
        <v>588</v>
      </c>
      <c r="C141">
        <v>5</v>
      </c>
    </row>
    <row r="142" spans="1:3" x14ac:dyDescent="0.3">
      <c r="A142" t="s">
        <v>243</v>
      </c>
      <c r="B142" t="s">
        <v>3586</v>
      </c>
      <c r="C142">
        <v>5</v>
      </c>
    </row>
    <row r="143" spans="1:3" x14ac:dyDescent="0.3">
      <c r="A143" t="s">
        <v>551</v>
      </c>
      <c r="B143" t="s">
        <v>552</v>
      </c>
      <c r="C143">
        <v>5</v>
      </c>
    </row>
    <row r="144" spans="1:3" x14ac:dyDescent="0.3">
      <c r="A144" t="s">
        <v>1933</v>
      </c>
      <c r="B144" t="s">
        <v>1934</v>
      </c>
      <c r="C144">
        <v>5</v>
      </c>
    </row>
    <row r="145" spans="1:3" x14ac:dyDescent="0.3">
      <c r="A145" t="s">
        <v>1366</v>
      </c>
      <c r="B145" t="s">
        <v>1367</v>
      </c>
      <c r="C145">
        <v>5</v>
      </c>
    </row>
    <row r="146" spans="1:3" x14ac:dyDescent="0.3">
      <c r="A146" t="s">
        <v>292</v>
      </c>
      <c r="B146" t="s">
        <v>294</v>
      </c>
      <c r="C146">
        <v>5</v>
      </c>
    </row>
    <row r="147" spans="1:3" x14ac:dyDescent="0.3">
      <c r="A147" t="s">
        <v>983</v>
      </c>
      <c r="B147" t="s">
        <v>985</v>
      </c>
      <c r="C147">
        <v>5</v>
      </c>
    </row>
    <row r="148" spans="1:3" x14ac:dyDescent="0.3">
      <c r="A148" t="s">
        <v>2235</v>
      </c>
      <c r="B148" t="s">
        <v>2236</v>
      </c>
      <c r="C148">
        <v>5</v>
      </c>
    </row>
    <row r="149" spans="1:3" x14ac:dyDescent="0.3">
      <c r="A149" t="s">
        <v>1483</v>
      </c>
      <c r="B149" t="s">
        <v>1485</v>
      </c>
      <c r="C149">
        <v>5</v>
      </c>
    </row>
    <row r="150" spans="1:3" x14ac:dyDescent="0.3">
      <c r="A150" t="s">
        <v>325</v>
      </c>
      <c r="B150" t="s">
        <v>327</v>
      </c>
      <c r="C150">
        <v>5</v>
      </c>
    </row>
    <row r="151" spans="1:3" x14ac:dyDescent="0.3">
      <c r="A151" t="s">
        <v>1108</v>
      </c>
      <c r="B151" t="s">
        <v>1109</v>
      </c>
      <c r="C151">
        <v>5</v>
      </c>
    </row>
    <row r="152" spans="1:3" x14ac:dyDescent="0.3">
      <c r="A152" t="s">
        <v>1049</v>
      </c>
      <c r="B152" t="s">
        <v>1050</v>
      </c>
      <c r="C152">
        <v>5</v>
      </c>
    </row>
    <row r="153" spans="1:3" x14ac:dyDescent="0.3">
      <c r="A153" t="s">
        <v>716</v>
      </c>
      <c r="B153" t="s">
        <v>717</v>
      </c>
      <c r="C153">
        <v>5</v>
      </c>
    </row>
    <row r="154" spans="1:3" x14ac:dyDescent="0.3">
      <c r="A154" t="s">
        <v>2146</v>
      </c>
      <c r="B154" t="s">
        <v>2148</v>
      </c>
      <c r="C154">
        <v>5</v>
      </c>
    </row>
    <row r="155" spans="1:3" x14ac:dyDescent="0.3">
      <c r="A155" t="s">
        <v>2105</v>
      </c>
      <c r="B155" t="s">
        <v>2106</v>
      </c>
      <c r="C155">
        <v>5</v>
      </c>
    </row>
    <row r="156" spans="1:3" x14ac:dyDescent="0.3">
      <c r="A156" t="s">
        <v>1168</v>
      </c>
      <c r="B156" t="s">
        <v>1169</v>
      </c>
      <c r="C156">
        <v>5</v>
      </c>
    </row>
    <row r="157" spans="1:3" x14ac:dyDescent="0.3">
      <c r="A157" t="s">
        <v>3517</v>
      </c>
      <c r="B157" t="s">
        <v>3518</v>
      </c>
      <c r="C157">
        <v>5</v>
      </c>
    </row>
    <row r="158" spans="1:3" x14ac:dyDescent="0.3">
      <c r="A158" t="s">
        <v>1783</v>
      </c>
      <c r="B158" t="s">
        <v>1784</v>
      </c>
      <c r="C158">
        <v>5</v>
      </c>
    </row>
    <row r="159" spans="1:3" x14ac:dyDescent="0.3">
      <c r="A159" t="s">
        <v>1818</v>
      </c>
      <c r="B159" t="s">
        <v>1820</v>
      </c>
      <c r="C159">
        <v>5</v>
      </c>
    </row>
    <row r="160" spans="1:3" x14ac:dyDescent="0.3">
      <c r="A160" t="s">
        <v>1262</v>
      </c>
      <c r="B160" t="s">
        <v>3587</v>
      </c>
      <c r="C160">
        <v>5</v>
      </c>
    </row>
    <row r="161" spans="1:3" x14ac:dyDescent="0.3">
      <c r="A161" t="s">
        <v>993</v>
      </c>
      <c r="B161" t="s">
        <v>995</v>
      </c>
      <c r="C161">
        <v>5</v>
      </c>
    </row>
    <row r="162" spans="1:3" x14ac:dyDescent="0.3">
      <c r="A162" t="s">
        <v>1002</v>
      </c>
      <c r="B162" t="s">
        <v>1003</v>
      </c>
      <c r="C162">
        <v>5</v>
      </c>
    </row>
    <row r="163" spans="1:3" x14ac:dyDescent="0.3">
      <c r="A163" t="s">
        <v>2210</v>
      </c>
      <c r="B163" t="s">
        <v>2211</v>
      </c>
      <c r="C163">
        <v>4</v>
      </c>
    </row>
    <row r="164" spans="1:3" x14ac:dyDescent="0.3">
      <c r="A164" t="s">
        <v>919</v>
      </c>
      <c r="B164" t="s">
        <v>920</v>
      </c>
      <c r="C164">
        <v>4</v>
      </c>
    </row>
    <row r="165" spans="1:3" x14ac:dyDescent="0.3">
      <c r="A165" t="s">
        <v>1710</v>
      </c>
      <c r="B165" t="s">
        <v>1711</v>
      </c>
      <c r="C165">
        <v>4</v>
      </c>
    </row>
    <row r="166" spans="1:3" x14ac:dyDescent="0.3">
      <c r="A166" t="s">
        <v>1337</v>
      </c>
      <c r="B166" t="s">
        <v>1339</v>
      </c>
      <c r="C166">
        <v>4</v>
      </c>
    </row>
    <row r="167" spans="1:3" x14ac:dyDescent="0.3">
      <c r="A167" t="s">
        <v>2228</v>
      </c>
      <c r="B167" t="s">
        <v>2229</v>
      </c>
      <c r="C167">
        <v>4</v>
      </c>
    </row>
    <row r="168" spans="1:3" x14ac:dyDescent="0.3">
      <c r="A168" t="s">
        <v>1630</v>
      </c>
      <c r="B168" t="s">
        <v>1631</v>
      </c>
      <c r="C168">
        <v>4</v>
      </c>
    </row>
    <row r="169" spans="1:3" x14ac:dyDescent="0.3">
      <c r="A169" t="s">
        <v>506</v>
      </c>
      <c r="B169" t="s">
        <v>3564</v>
      </c>
      <c r="C169">
        <v>4</v>
      </c>
    </row>
    <row r="170" spans="1:3" x14ac:dyDescent="0.3">
      <c r="A170" t="s">
        <v>1359</v>
      </c>
      <c r="B170" t="s">
        <v>1360</v>
      </c>
      <c r="C170">
        <v>4</v>
      </c>
    </row>
    <row r="171" spans="1:3" x14ac:dyDescent="0.3">
      <c r="A171" t="s">
        <v>1879</v>
      </c>
      <c r="B171" t="s">
        <v>1881</v>
      </c>
      <c r="C171">
        <v>4</v>
      </c>
    </row>
    <row r="172" spans="1:3" x14ac:dyDescent="0.3">
      <c r="A172" t="s">
        <v>489</v>
      </c>
      <c r="B172" t="s">
        <v>490</v>
      </c>
      <c r="C172">
        <v>4</v>
      </c>
    </row>
    <row r="173" spans="1:3" x14ac:dyDescent="0.3">
      <c r="A173" t="s">
        <v>1957</v>
      </c>
      <c r="B173" t="s">
        <v>1958</v>
      </c>
      <c r="C173">
        <v>4</v>
      </c>
    </row>
    <row r="174" spans="1:3" x14ac:dyDescent="0.3">
      <c r="A174" t="s">
        <v>2020</v>
      </c>
      <c r="B174" t="s">
        <v>2022</v>
      </c>
      <c r="C174">
        <v>4</v>
      </c>
    </row>
    <row r="175" spans="1:3" x14ac:dyDescent="0.3">
      <c r="A175" t="s">
        <v>460</v>
      </c>
      <c r="B175" t="s">
        <v>462</v>
      </c>
      <c r="C175">
        <v>4</v>
      </c>
    </row>
    <row r="176" spans="1:3" x14ac:dyDescent="0.3">
      <c r="A176" t="s">
        <v>1270</v>
      </c>
      <c r="B176" t="s">
        <v>1271</v>
      </c>
      <c r="C176">
        <v>4</v>
      </c>
    </row>
    <row r="177" spans="1:3" x14ac:dyDescent="0.3">
      <c r="A177" t="s">
        <v>1900</v>
      </c>
      <c r="B177" t="s">
        <v>1901</v>
      </c>
      <c r="C177">
        <v>4</v>
      </c>
    </row>
    <row r="178" spans="1:3" x14ac:dyDescent="0.3">
      <c r="A178" t="s">
        <v>755</v>
      </c>
      <c r="B178" t="s">
        <v>757</v>
      </c>
      <c r="C178">
        <v>4</v>
      </c>
    </row>
    <row r="179" spans="1:3" x14ac:dyDescent="0.3">
      <c r="A179" t="s">
        <v>1750</v>
      </c>
      <c r="B179" t="s">
        <v>1752</v>
      </c>
      <c r="C179">
        <v>4</v>
      </c>
    </row>
    <row r="180" spans="1:3" x14ac:dyDescent="0.3">
      <c r="A180" t="s">
        <v>2063</v>
      </c>
      <c r="B180" t="s">
        <v>2065</v>
      </c>
      <c r="C180">
        <v>4</v>
      </c>
    </row>
    <row r="181" spans="1:3" x14ac:dyDescent="0.3">
      <c r="A181" t="s">
        <v>472</v>
      </c>
      <c r="B181" t="s">
        <v>3590</v>
      </c>
      <c r="C181">
        <v>4</v>
      </c>
    </row>
    <row r="182" spans="1:3" x14ac:dyDescent="0.3">
      <c r="A182" t="s">
        <v>1708</v>
      </c>
      <c r="B182" t="s">
        <v>1709</v>
      </c>
      <c r="C182">
        <v>4</v>
      </c>
    </row>
    <row r="183" spans="1:3" x14ac:dyDescent="0.3">
      <c r="A183" t="s">
        <v>1286</v>
      </c>
      <c r="B183" t="s">
        <v>1287</v>
      </c>
      <c r="C183">
        <v>4</v>
      </c>
    </row>
    <row r="184" spans="1:3" x14ac:dyDescent="0.3">
      <c r="A184" t="s">
        <v>2369</v>
      </c>
      <c r="B184" t="s">
        <v>3563</v>
      </c>
      <c r="C184">
        <v>4</v>
      </c>
    </row>
    <row r="185" spans="1:3" x14ac:dyDescent="0.3">
      <c r="A185" t="s">
        <v>1037</v>
      </c>
      <c r="B185" t="s">
        <v>1038</v>
      </c>
      <c r="C185">
        <v>4</v>
      </c>
    </row>
    <row r="186" spans="1:3" x14ac:dyDescent="0.3">
      <c r="A186" t="s">
        <v>2051</v>
      </c>
      <c r="B186" t="s">
        <v>2052</v>
      </c>
      <c r="C186">
        <v>4</v>
      </c>
    </row>
    <row r="187" spans="1:3" x14ac:dyDescent="0.3">
      <c r="A187" t="s">
        <v>364</v>
      </c>
      <c r="B187" t="s">
        <v>366</v>
      </c>
      <c r="C187">
        <v>4</v>
      </c>
    </row>
    <row r="188" spans="1:3" x14ac:dyDescent="0.3">
      <c r="A188" t="s">
        <v>598</v>
      </c>
      <c r="B188" t="s">
        <v>600</v>
      </c>
      <c r="C188">
        <v>4</v>
      </c>
    </row>
    <row r="189" spans="1:3" x14ac:dyDescent="0.3">
      <c r="A189" t="s">
        <v>2120</v>
      </c>
      <c r="B189" t="s">
        <v>2121</v>
      </c>
      <c r="C189">
        <v>4</v>
      </c>
    </row>
    <row r="190" spans="1:3" x14ac:dyDescent="0.3">
      <c r="A190" t="s">
        <v>841</v>
      </c>
      <c r="B190" t="s">
        <v>843</v>
      </c>
      <c r="C190">
        <v>4</v>
      </c>
    </row>
    <row r="191" spans="1:3" x14ac:dyDescent="0.3">
      <c r="A191" t="s">
        <v>857</v>
      </c>
      <c r="B191" t="s">
        <v>858</v>
      </c>
      <c r="C191">
        <v>4</v>
      </c>
    </row>
    <row r="192" spans="1:3" x14ac:dyDescent="0.3">
      <c r="A192" t="s">
        <v>1326</v>
      </c>
      <c r="B192" t="s">
        <v>1327</v>
      </c>
      <c r="C192">
        <v>4</v>
      </c>
    </row>
    <row r="193" spans="1:3" x14ac:dyDescent="0.3">
      <c r="A193" t="s">
        <v>1260</v>
      </c>
      <c r="B193" t="s">
        <v>1261</v>
      </c>
      <c r="C193">
        <v>4</v>
      </c>
    </row>
    <row r="194" spans="1:3" x14ac:dyDescent="0.3">
      <c r="A194" t="s">
        <v>955</v>
      </c>
      <c r="B194" t="s">
        <v>956</v>
      </c>
      <c r="C194">
        <v>4</v>
      </c>
    </row>
    <row r="195" spans="1:3" x14ac:dyDescent="0.3">
      <c r="A195" t="s">
        <v>960</v>
      </c>
      <c r="B195" t="s">
        <v>962</v>
      </c>
      <c r="C195">
        <v>4</v>
      </c>
    </row>
    <row r="196" spans="1:3" x14ac:dyDescent="0.3">
      <c r="A196" t="s">
        <v>2397</v>
      </c>
      <c r="B196" t="s">
        <v>2398</v>
      </c>
      <c r="C196">
        <v>4</v>
      </c>
    </row>
    <row r="197" spans="1:3" x14ac:dyDescent="0.3">
      <c r="A197" t="s">
        <v>1458</v>
      </c>
      <c r="B197" t="s">
        <v>1459</v>
      </c>
      <c r="C197">
        <v>4</v>
      </c>
    </row>
    <row r="198" spans="1:3" x14ac:dyDescent="0.3">
      <c r="A198" t="s">
        <v>1004</v>
      </c>
      <c r="B198" t="s">
        <v>1005</v>
      </c>
      <c r="C198">
        <v>4</v>
      </c>
    </row>
    <row r="199" spans="1:3" x14ac:dyDescent="0.3">
      <c r="A199" t="s">
        <v>2023</v>
      </c>
      <c r="B199" t="s">
        <v>3591</v>
      </c>
      <c r="C199">
        <v>4</v>
      </c>
    </row>
    <row r="200" spans="1:3" x14ac:dyDescent="0.3">
      <c r="A200" t="s">
        <v>1476</v>
      </c>
      <c r="B200" t="s">
        <v>1478</v>
      </c>
      <c r="C200">
        <v>4</v>
      </c>
    </row>
    <row r="201" spans="1:3" x14ac:dyDescent="0.3">
      <c r="A201" t="s">
        <v>1826</v>
      </c>
      <c r="B201" t="s">
        <v>1828</v>
      </c>
      <c r="C201">
        <v>4</v>
      </c>
    </row>
    <row r="202" spans="1:3" x14ac:dyDescent="0.3">
      <c r="A202" t="s">
        <v>369</v>
      </c>
      <c r="B202" t="s">
        <v>370</v>
      </c>
      <c r="C202">
        <v>4</v>
      </c>
    </row>
    <row r="203" spans="1:3" x14ac:dyDescent="0.3">
      <c r="A203" t="s">
        <v>876</v>
      </c>
      <c r="B203" t="s">
        <v>878</v>
      </c>
      <c r="C203">
        <v>4</v>
      </c>
    </row>
    <row r="204" spans="1:3" x14ac:dyDescent="0.3">
      <c r="A204" t="s">
        <v>1156</v>
      </c>
      <c r="B204" t="s">
        <v>1158</v>
      </c>
      <c r="C204">
        <v>4</v>
      </c>
    </row>
    <row r="205" spans="1:3" x14ac:dyDescent="0.3">
      <c r="A205" t="s">
        <v>884</v>
      </c>
      <c r="B205" t="s">
        <v>885</v>
      </c>
      <c r="C205">
        <v>4</v>
      </c>
    </row>
    <row r="206" spans="1:3" x14ac:dyDescent="0.3">
      <c r="A206" t="s">
        <v>2338</v>
      </c>
      <c r="B206" t="s">
        <v>2339</v>
      </c>
      <c r="C206">
        <v>4</v>
      </c>
    </row>
    <row r="207" spans="1:3" x14ac:dyDescent="0.3">
      <c r="A207" t="s">
        <v>987</v>
      </c>
      <c r="B207" t="s">
        <v>988</v>
      </c>
      <c r="C207">
        <v>3</v>
      </c>
    </row>
    <row r="208" spans="1:3" x14ac:dyDescent="0.3">
      <c r="A208" t="s">
        <v>1014</v>
      </c>
      <c r="B208" t="s">
        <v>1016</v>
      </c>
      <c r="C208">
        <v>3</v>
      </c>
    </row>
    <row r="209" spans="1:3" x14ac:dyDescent="0.3">
      <c r="A209" t="s">
        <v>1151</v>
      </c>
      <c r="B209" t="s">
        <v>1132</v>
      </c>
      <c r="C209">
        <v>3</v>
      </c>
    </row>
    <row r="210" spans="1:3" x14ac:dyDescent="0.3">
      <c r="A210" t="s">
        <v>1898</v>
      </c>
      <c r="B210" t="s">
        <v>1899</v>
      </c>
      <c r="C210">
        <v>3</v>
      </c>
    </row>
    <row r="211" spans="1:3" x14ac:dyDescent="0.3">
      <c r="A211" t="s">
        <v>2257</v>
      </c>
      <c r="B211" t="s">
        <v>2258</v>
      </c>
      <c r="C211">
        <v>3</v>
      </c>
    </row>
    <row r="212" spans="1:3" x14ac:dyDescent="0.3">
      <c r="A212" t="s">
        <v>530</v>
      </c>
      <c r="B212" t="s">
        <v>531</v>
      </c>
      <c r="C212">
        <v>3</v>
      </c>
    </row>
    <row r="213" spans="1:3" x14ac:dyDescent="0.3">
      <c r="A213" t="s">
        <v>1189</v>
      </c>
      <c r="B213" t="s">
        <v>1191</v>
      </c>
      <c r="C213">
        <v>3</v>
      </c>
    </row>
    <row r="214" spans="1:3" x14ac:dyDescent="0.3">
      <c r="A214" t="s">
        <v>1613</v>
      </c>
      <c r="B214" t="s">
        <v>1615</v>
      </c>
      <c r="C214">
        <v>3</v>
      </c>
    </row>
    <row r="215" spans="1:3" x14ac:dyDescent="0.3">
      <c r="A215" t="s">
        <v>991</v>
      </c>
      <c r="B215" t="s">
        <v>992</v>
      </c>
      <c r="C215">
        <v>3</v>
      </c>
    </row>
    <row r="216" spans="1:3" x14ac:dyDescent="0.3">
      <c r="A216" t="s">
        <v>1055</v>
      </c>
      <c r="B216" t="s">
        <v>1057</v>
      </c>
      <c r="C216">
        <v>3</v>
      </c>
    </row>
    <row r="217" spans="1:3" x14ac:dyDescent="0.3">
      <c r="A217" t="s">
        <v>1363</v>
      </c>
      <c r="B217" t="s">
        <v>1365</v>
      </c>
      <c r="C217">
        <v>3</v>
      </c>
    </row>
    <row r="218" spans="1:3" x14ac:dyDescent="0.3">
      <c r="A218" t="s">
        <v>1087</v>
      </c>
      <c r="B218" t="s">
        <v>1088</v>
      </c>
      <c r="C218">
        <v>3</v>
      </c>
    </row>
    <row r="219" spans="1:3" x14ac:dyDescent="0.3">
      <c r="A219" t="s">
        <v>1089</v>
      </c>
      <c r="B219" t="s">
        <v>1090</v>
      </c>
      <c r="C219">
        <v>3</v>
      </c>
    </row>
    <row r="220" spans="1:3" x14ac:dyDescent="0.3">
      <c r="A220" t="s">
        <v>1910</v>
      </c>
      <c r="B220" t="s">
        <v>1911</v>
      </c>
      <c r="C220">
        <v>3</v>
      </c>
    </row>
    <row r="221" spans="1:3" x14ac:dyDescent="0.3">
      <c r="A221" t="s">
        <v>2418</v>
      </c>
      <c r="B221" t="s">
        <v>1068</v>
      </c>
      <c r="C221">
        <v>3</v>
      </c>
    </row>
    <row r="222" spans="1:3" x14ac:dyDescent="0.3">
      <c r="A222" t="s">
        <v>1856</v>
      </c>
      <c r="B222" t="s">
        <v>1857</v>
      </c>
      <c r="C222">
        <v>3</v>
      </c>
    </row>
    <row r="223" spans="1:3" x14ac:dyDescent="0.3">
      <c r="A223" t="s">
        <v>1843</v>
      </c>
      <c r="B223" t="s">
        <v>1845</v>
      </c>
      <c r="C223">
        <v>3</v>
      </c>
    </row>
    <row r="224" spans="1:3" x14ac:dyDescent="0.3">
      <c r="A224" t="s">
        <v>680</v>
      </c>
      <c r="B224" t="s">
        <v>681</v>
      </c>
      <c r="C224">
        <v>3</v>
      </c>
    </row>
    <row r="225" spans="1:3" x14ac:dyDescent="0.3">
      <c r="A225" t="s">
        <v>696</v>
      </c>
      <c r="B225" t="s">
        <v>697</v>
      </c>
      <c r="C225">
        <v>3</v>
      </c>
    </row>
    <row r="226" spans="1:3" x14ac:dyDescent="0.3">
      <c r="A226" t="s">
        <v>2437</v>
      </c>
      <c r="B226" t="s">
        <v>2438</v>
      </c>
      <c r="C226">
        <v>3</v>
      </c>
    </row>
    <row r="227" spans="1:3" x14ac:dyDescent="0.3">
      <c r="A227" t="s">
        <v>544</v>
      </c>
      <c r="B227" t="s">
        <v>545</v>
      </c>
      <c r="C227">
        <v>3</v>
      </c>
    </row>
    <row r="228" spans="1:3" x14ac:dyDescent="0.3">
      <c r="A228" t="s">
        <v>881</v>
      </c>
      <c r="B228" t="s">
        <v>883</v>
      </c>
      <c r="C228">
        <v>3</v>
      </c>
    </row>
    <row r="229" spans="1:3" x14ac:dyDescent="0.3">
      <c r="A229" t="s">
        <v>1554</v>
      </c>
      <c r="B229" t="s">
        <v>1555</v>
      </c>
      <c r="C229">
        <v>3</v>
      </c>
    </row>
    <row r="230" spans="1:3" x14ac:dyDescent="0.3">
      <c r="A230" t="s">
        <v>542</v>
      </c>
      <c r="B230" t="s">
        <v>543</v>
      </c>
      <c r="C230">
        <v>3</v>
      </c>
    </row>
    <row r="231" spans="1:3" x14ac:dyDescent="0.3">
      <c r="A231" t="s">
        <v>1288</v>
      </c>
      <c r="B231" t="s">
        <v>1289</v>
      </c>
      <c r="C231">
        <v>3</v>
      </c>
    </row>
    <row r="232" spans="1:3" x14ac:dyDescent="0.3">
      <c r="A232" t="s">
        <v>1846</v>
      </c>
      <c r="B232" t="s">
        <v>1848</v>
      </c>
      <c r="C232">
        <v>3</v>
      </c>
    </row>
    <row r="233" spans="1:3" x14ac:dyDescent="0.3">
      <c r="A233" t="s">
        <v>764</v>
      </c>
      <c r="B233" t="s">
        <v>3593</v>
      </c>
      <c r="C233">
        <v>3</v>
      </c>
    </row>
    <row r="234" spans="1:3" x14ac:dyDescent="0.3">
      <c r="A234" t="s">
        <v>1519</v>
      </c>
      <c r="B234" t="s">
        <v>1521</v>
      </c>
      <c r="C234">
        <v>3</v>
      </c>
    </row>
    <row r="235" spans="1:3" x14ac:dyDescent="0.3">
      <c r="A235" t="s">
        <v>607</v>
      </c>
      <c r="B235" t="s">
        <v>608</v>
      </c>
      <c r="C235">
        <v>3</v>
      </c>
    </row>
    <row r="236" spans="1:3" x14ac:dyDescent="0.3">
      <c r="A236" t="s">
        <v>772</v>
      </c>
      <c r="B236" t="s">
        <v>773</v>
      </c>
      <c r="C236">
        <v>3</v>
      </c>
    </row>
    <row r="237" spans="1:3" x14ac:dyDescent="0.3">
      <c r="A237" t="s">
        <v>1148</v>
      </c>
      <c r="B237" t="s">
        <v>1150</v>
      </c>
      <c r="C237">
        <v>3</v>
      </c>
    </row>
    <row r="238" spans="1:3" x14ac:dyDescent="0.3">
      <c r="A238" t="s">
        <v>1689</v>
      </c>
      <c r="B238" t="s">
        <v>3567</v>
      </c>
      <c r="C238">
        <v>3</v>
      </c>
    </row>
    <row r="239" spans="1:3" x14ac:dyDescent="0.3">
      <c r="A239" t="s">
        <v>1133</v>
      </c>
      <c r="B239" t="s">
        <v>1135</v>
      </c>
      <c r="C239">
        <v>3</v>
      </c>
    </row>
    <row r="240" spans="1:3" x14ac:dyDescent="0.3">
      <c r="A240" t="s">
        <v>525</v>
      </c>
      <c r="B240" t="s">
        <v>526</v>
      </c>
      <c r="C240">
        <v>3</v>
      </c>
    </row>
    <row r="241" spans="1:3" x14ac:dyDescent="0.3">
      <c r="A241" t="s">
        <v>1112</v>
      </c>
      <c r="B241" t="s">
        <v>1110</v>
      </c>
      <c r="C241">
        <v>3</v>
      </c>
    </row>
    <row r="242" spans="1:3" x14ac:dyDescent="0.3">
      <c r="A242" t="s">
        <v>290</v>
      </c>
      <c r="B242" t="s">
        <v>291</v>
      </c>
      <c r="C242">
        <v>3</v>
      </c>
    </row>
    <row r="243" spans="1:3" x14ac:dyDescent="0.3">
      <c r="A243" t="s">
        <v>2031</v>
      </c>
      <c r="B243" t="s">
        <v>2032</v>
      </c>
      <c r="C243">
        <v>3</v>
      </c>
    </row>
    <row r="244" spans="1:3" x14ac:dyDescent="0.3">
      <c r="B244" t="s">
        <v>160</v>
      </c>
      <c r="C244">
        <v>3</v>
      </c>
    </row>
    <row r="245" spans="1:3" x14ac:dyDescent="0.3">
      <c r="A245" t="s">
        <v>1445</v>
      </c>
      <c r="B245" t="s">
        <v>1446</v>
      </c>
      <c r="C245">
        <v>3</v>
      </c>
    </row>
    <row r="246" spans="1:3" x14ac:dyDescent="0.3">
      <c r="A246" t="s">
        <v>1714</v>
      </c>
      <c r="B246" t="s">
        <v>1715</v>
      </c>
      <c r="C246">
        <v>3</v>
      </c>
    </row>
    <row r="247" spans="1:3" x14ac:dyDescent="0.3">
      <c r="A247" t="s">
        <v>458</v>
      </c>
      <c r="B247" t="s">
        <v>3592</v>
      </c>
      <c r="C247">
        <v>3</v>
      </c>
    </row>
    <row r="248" spans="1:3" x14ac:dyDescent="0.3">
      <c r="A248" t="s">
        <v>623</v>
      </c>
      <c r="B248" t="s">
        <v>624</v>
      </c>
      <c r="C248">
        <v>3</v>
      </c>
    </row>
    <row r="249" spans="1:3" x14ac:dyDescent="0.3">
      <c r="A249" t="s">
        <v>219</v>
      </c>
      <c r="B249" t="s">
        <v>1634</v>
      </c>
      <c r="C249">
        <v>3</v>
      </c>
    </row>
    <row r="250" spans="1:3" x14ac:dyDescent="0.3">
      <c r="A250" t="s">
        <v>2083</v>
      </c>
      <c r="B250" t="s">
        <v>2085</v>
      </c>
      <c r="C250">
        <v>3</v>
      </c>
    </row>
    <row r="251" spans="1:3" x14ac:dyDescent="0.3">
      <c r="A251" t="s">
        <v>418</v>
      </c>
      <c r="B251" t="s">
        <v>419</v>
      </c>
      <c r="C251">
        <v>3</v>
      </c>
    </row>
    <row r="252" spans="1:3" x14ac:dyDescent="0.3">
      <c r="A252" t="s">
        <v>806</v>
      </c>
      <c r="B252" t="s">
        <v>808</v>
      </c>
      <c r="C252">
        <v>3</v>
      </c>
    </row>
    <row r="253" spans="1:3" x14ac:dyDescent="0.3">
      <c r="A253" t="s">
        <v>2133</v>
      </c>
      <c r="B253" t="s">
        <v>2134</v>
      </c>
      <c r="C253">
        <v>3</v>
      </c>
    </row>
    <row r="254" spans="1:3" x14ac:dyDescent="0.3">
      <c r="A254" t="s">
        <v>2391</v>
      </c>
      <c r="B254" t="s">
        <v>2368</v>
      </c>
      <c r="C254">
        <v>3</v>
      </c>
    </row>
    <row r="255" spans="1:3" x14ac:dyDescent="0.3">
      <c r="A255" t="s">
        <v>1637</v>
      </c>
      <c r="B255" t="s">
        <v>1638</v>
      </c>
      <c r="C255">
        <v>3</v>
      </c>
    </row>
    <row r="256" spans="1:3" x14ac:dyDescent="0.3">
      <c r="A256" t="s">
        <v>1875</v>
      </c>
      <c r="B256" t="s">
        <v>1876</v>
      </c>
      <c r="C256">
        <v>3</v>
      </c>
    </row>
    <row r="257" spans="1:3" x14ac:dyDescent="0.3">
      <c r="A257" t="s">
        <v>726</v>
      </c>
      <c r="B257" t="s">
        <v>727</v>
      </c>
      <c r="C257">
        <v>3</v>
      </c>
    </row>
    <row r="258" spans="1:3" x14ac:dyDescent="0.3">
      <c r="A258" t="s">
        <v>1733</v>
      </c>
      <c r="B258" t="s">
        <v>1734</v>
      </c>
      <c r="C258">
        <v>3</v>
      </c>
    </row>
    <row r="259" spans="1:3" x14ac:dyDescent="0.3">
      <c r="A259" t="s">
        <v>2047</v>
      </c>
      <c r="B259" t="s">
        <v>2048</v>
      </c>
      <c r="C259">
        <v>3</v>
      </c>
    </row>
    <row r="260" spans="1:3" x14ac:dyDescent="0.3">
      <c r="A260" t="s">
        <v>221</v>
      </c>
      <c r="B260" t="s">
        <v>49</v>
      </c>
      <c r="C260">
        <v>3</v>
      </c>
    </row>
    <row r="261" spans="1:3" x14ac:dyDescent="0.3">
      <c r="A261" t="s">
        <v>303</v>
      </c>
      <c r="B261" t="s">
        <v>305</v>
      </c>
      <c r="C261">
        <v>3</v>
      </c>
    </row>
    <row r="262" spans="1:3" x14ac:dyDescent="0.3">
      <c r="A262" t="s">
        <v>778</v>
      </c>
      <c r="B262" t="s">
        <v>779</v>
      </c>
      <c r="C262">
        <v>3</v>
      </c>
    </row>
    <row r="263" spans="1:3" x14ac:dyDescent="0.3">
      <c r="A263" t="s">
        <v>601</v>
      </c>
      <c r="B263" t="s">
        <v>602</v>
      </c>
      <c r="C263">
        <v>3</v>
      </c>
    </row>
    <row r="264" spans="1:3" x14ac:dyDescent="0.3">
      <c r="A264" t="s">
        <v>1588</v>
      </c>
      <c r="B264" t="s">
        <v>1590</v>
      </c>
      <c r="C264">
        <v>3</v>
      </c>
    </row>
    <row r="265" spans="1:3" x14ac:dyDescent="0.3">
      <c r="A265" t="s">
        <v>1344</v>
      </c>
      <c r="B265" t="s">
        <v>1345</v>
      </c>
      <c r="C265">
        <v>3</v>
      </c>
    </row>
    <row r="266" spans="1:3" x14ac:dyDescent="0.3">
      <c r="A266" t="s">
        <v>1378</v>
      </c>
      <c r="B266" t="s">
        <v>1379</v>
      </c>
      <c r="C266">
        <v>3</v>
      </c>
    </row>
    <row r="267" spans="1:3" x14ac:dyDescent="0.3">
      <c r="A267" t="s">
        <v>1298</v>
      </c>
      <c r="B267" t="s">
        <v>1299</v>
      </c>
      <c r="C267">
        <v>3</v>
      </c>
    </row>
    <row r="268" spans="1:3" x14ac:dyDescent="0.3">
      <c r="A268" t="s">
        <v>1194</v>
      </c>
      <c r="B268" t="s">
        <v>1195</v>
      </c>
      <c r="C268">
        <v>3</v>
      </c>
    </row>
    <row r="269" spans="1:3" x14ac:dyDescent="0.3">
      <c r="A269" t="s">
        <v>2301</v>
      </c>
      <c r="B269" t="s">
        <v>2302</v>
      </c>
      <c r="C269">
        <v>3</v>
      </c>
    </row>
    <row r="270" spans="1:3" x14ac:dyDescent="0.3">
      <c r="A270" t="s">
        <v>1986</v>
      </c>
      <c r="B270" t="s">
        <v>1985</v>
      </c>
      <c r="C270">
        <v>3</v>
      </c>
    </row>
    <row r="271" spans="1:3" x14ac:dyDescent="0.3">
      <c r="A271" t="s">
        <v>1821</v>
      </c>
      <c r="B271" t="s">
        <v>1822</v>
      </c>
      <c r="C271">
        <v>3</v>
      </c>
    </row>
    <row r="272" spans="1:3" x14ac:dyDescent="0.3">
      <c r="A272" t="s">
        <v>2135</v>
      </c>
      <c r="B272" t="s">
        <v>2137</v>
      </c>
      <c r="C272">
        <v>3</v>
      </c>
    </row>
    <row r="273" spans="1:3" x14ac:dyDescent="0.3">
      <c r="A273" t="s">
        <v>2313</v>
      </c>
      <c r="B273" t="s">
        <v>1668</v>
      </c>
      <c r="C273">
        <v>3</v>
      </c>
    </row>
    <row r="274" spans="1:3" x14ac:dyDescent="0.3">
      <c r="A274" t="s">
        <v>1946</v>
      </c>
      <c r="B274" t="s">
        <v>1947</v>
      </c>
      <c r="C274">
        <v>3</v>
      </c>
    </row>
    <row r="275" spans="1:3" x14ac:dyDescent="0.3">
      <c r="A275" t="s">
        <v>2327</v>
      </c>
      <c r="B275" t="s">
        <v>2328</v>
      </c>
      <c r="C275">
        <v>3</v>
      </c>
    </row>
    <row r="276" spans="1:3" x14ac:dyDescent="0.3">
      <c r="A276" t="s">
        <v>1231</v>
      </c>
      <c r="B276" t="s">
        <v>1232</v>
      </c>
      <c r="C276">
        <v>3</v>
      </c>
    </row>
    <row r="277" spans="1:3" x14ac:dyDescent="0.3">
      <c r="A277" t="s">
        <v>1241</v>
      </c>
      <c r="B277" t="s">
        <v>1243</v>
      </c>
      <c r="C277">
        <v>3</v>
      </c>
    </row>
    <row r="278" spans="1:3" x14ac:dyDescent="0.3">
      <c r="A278" t="s">
        <v>2373</v>
      </c>
      <c r="B278" t="s">
        <v>2374</v>
      </c>
      <c r="C278">
        <v>3</v>
      </c>
    </row>
    <row r="279" spans="1:3" x14ac:dyDescent="0.3">
      <c r="A279" t="s">
        <v>1533</v>
      </c>
      <c r="B279" t="s">
        <v>1535</v>
      </c>
      <c r="C279">
        <v>3</v>
      </c>
    </row>
    <row r="280" spans="1:3" x14ac:dyDescent="0.3">
      <c r="A280" t="s">
        <v>528</v>
      </c>
      <c r="B280" t="s">
        <v>529</v>
      </c>
      <c r="C280">
        <v>3</v>
      </c>
    </row>
    <row r="281" spans="1:3" x14ac:dyDescent="0.3">
      <c r="A281" t="s">
        <v>210</v>
      </c>
      <c r="B281" t="s">
        <v>852</v>
      </c>
      <c r="C281">
        <v>3</v>
      </c>
    </row>
    <row r="282" spans="1:3" x14ac:dyDescent="0.3">
      <c r="A282" t="s">
        <v>1313</v>
      </c>
      <c r="B282" t="s">
        <v>1314</v>
      </c>
      <c r="C282">
        <v>3</v>
      </c>
    </row>
    <row r="283" spans="1:3" x14ac:dyDescent="0.3">
      <c r="A283" t="s">
        <v>441</v>
      </c>
      <c r="B283" t="s">
        <v>443</v>
      </c>
      <c r="C283">
        <v>3</v>
      </c>
    </row>
    <row r="284" spans="1:3" x14ac:dyDescent="0.3">
      <c r="A284" t="s">
        <v>300</v>
      </c>
      <c r="B284" t="s">
        <v>302</v>
      </c>
      <c r="C284">
        <v>3</v>
      </c>
    </row>
    <row r="285" spans="1:3" x14ac:dyDescent="0.3">
      <c r="A285" t="s">
        <v>1718</v>
      </c>
      <c r="B285" t="s">
        <v>1720</v>
      </c>
      <c r="C285">
        <v>3</v>
      </c>
    </row>
    <row r="286" spans="1:3" x14ac:dyDescent="0.3">
      <c r="A286" t="s">
        <v>382</v>
      </c>
      <c r="B286" t="s">
        <v>383</v>
      </c>
      <c r="C286">
        <v>3</v>
      </c>
    </row>
    <row r="287" spans="1:3" x14ac:dyDescent="0.3">
      <c r="A287" t="s">
        <v>846</v>
      </c>
      <c r="B287" t="s">
        <v>848</v>
      </c>
      <c r="C287">
        <v>3</v>
      </c>
    </row>
    <row r="288" spans="1:3" x14ac:dyDescent="0.3">
      <c r="A288" t="s">
        <v>753</v>
      </c>
      <c r="B288" t="s">
        <v>754</v>
      </c>
      <c r="C288">
        <v>3</v>
      </c>
    </row>
    <row r="289" spans="1:3" x14ac:dyDescent="0.3">
      <c r="A289" t="s">
        <v>1838</v>
      </c>
      <c r="B289" t="s">
        <v>1840</v>
      </c>
      <c r="C289">
        <v>3</v>
      </c>
    </row>
    <row r="290" spans="1:3" x14ac:dyDescent="0.3">
      <c r="A290" t="s">
        <v>1836</v>
      </c>
      <c r="B290" t="s">
        <v>1837</v>
      </c>
      <c r="C290">
        <v>3</v>
      </c>
    </row>
    <row r="291" spans="1:3" x14ac:dyDescent="0.3">
      <c r="A291" t="s">
        <v>1561</v>
      </c>
      <c r="B291" t="s">
        <v>1562</v>
      </c>
      <c r="C291">
        <v>3</v>
      </c>
    </row>
    <row r="292" spans="1:3" x14ac:dyDescent="0.3">
      <c r="A292" t="s">
        <v>1983</v>
      </c>
      <c r="B292" t="s">
        <v>1982</v>
      </c>
      <c r="C292">
        <v>3</v>
      </c>
    </row>
    <row r="293" spans="1:3" x14ac:dyDescent="0.3">
      <c r="A293" t="s">
        <v>2116</v>
      </c>
      <c r="B293" t="s">
        <v>2117</v>
      </c>
      <c r="C293">
        <v>3</v>
      </c>
    </row>
    <row r="294" spans="1:3" x14ac:dyDescent="0.3">
      <c r="A294" t="s">
        <v>638</v>
      </c>
      <c r="B294" t="s">
        <v>640</v>
      </c>
      <c r="C294">
        <v>2</v>
      </c>
    </row>
    <row r="295" spans="1:3" x14ac:dyDescent="0.3">
      <c r="A295" t="s">
        <v>1895</v>
      </c>
      <c r="B295" t="s">
        <v>1897</v>
      </c>
      <c r="C295">
        <v>2</v>
      </c>
    </row>
    <row r="296" spans="1:3" x14ac:dyDescent="0.3">
      <c r="A296" t="s">
        <v>2230</v>
      </c>
      <c r="B296" t="s">
        <v>2232</v>
      </c>
      <c r="C296">
        <v>2</v>
      </c>
    </row>
    <row r="297" spans="1:3" x14ac:dyDescent="0.3">
      <c r="A297" t="s">
        <v>2212</v>
      </c>
      <c r="B297" t="s">
        <v>2213</v>
      </c>
      <c r="C297">
        <v>2</v>
      </c>
    </row>
    <row r="298" spans="1:3" x14ac:dyDescent="0.3">
      <c r="A298" t="s">
        <v>2415</v>
      </c>
      <c r="B298" t="s">
        <v>2416</v>
      </c>
      <c r="C298">
        <v>2</v>
      </c>
    </row>
    <row r="299" spans="1:3" x14ac:dyDescent="0.3">
      <c r="A299" t="s">
        <v>1395</v>
      </c>
      <c r="B299" t="s">
        <v>1396</v>
      </c>
      <c r="C299">
        <v>2</v>
      </c>
    </row>
    <row r="300" spans="1:3" x14ac:dyDescent="0.3">
      <c r="A300" t="s">
        <v>1494</v>
      </c>
      <c r="B300" t="s">
        <v>1495</v>
      </c>
      <c r="C300">
        <v>2</v>
      </c>
    </row>
    <row r="301" spans="1:3" x14ac:dyDescent="0.3">
      <c r="A301" t="s">
        <v>1113</v>
      </c>
      <c r="B301" t="s">
        <v>1114</v>
      </c>
      <c r="C301">
        <v>2</v>
      </c>
    </row>
    <row r="302" spans="1:3" x14ac:dyDescent="0.3">
      <c r="A302" t="s">
        <v>957</v>
      </c>
      <c r="B302" t="s">
        <v>959</v>
      </c>
      <c r="C302">
        <v>2</v>
      </c>
    </row>
    <row r="303" spans="1:3" x14ac:dyDescent="0.3">
      <c r="A303" t="s">
        <v>1643</v>
      </c>
      <c r="B303" t="s">
        <v>3519</v>
      </c>
      <c r="C303">
        <v>2</v>
      </c>
    </row>
    <row r="304" spans="1:3" x14ac:dyDescent="0.3">
      <c r="A304" t="s">
        <v>2122</v>
      </c>
      <c r="B304" t="s">
        <v>2121</v>
      </c>
      <c r="C304">
        <v>2</v>
      </c>
    </row>
    <row r="305" spans="1:3" x14ac:dyDescent="0.3">
      <c r="A305" t="s">
        <v>2402</v>
      </c>
      <c r="B305" t="s">
        <v>2403</v>
      </c>
      <c r="C305">
        <v>2</v>
      </c>
    </row>
    <row r="306" spans="1:3" x14ac:dyDescent="0.3">
      <c r="A306" t="s">
        <v>1152</v>
      </c>
      <c r="B306" t="s">
        <v>3612</v>
      </c>
      <c r="C306">
        <v>2</v>
      </c>
    </row>
    <row r="307" spans="1:3" x14ac:dyDescent="0.3">
      <c r="A307" t="s">
        <v>1815</v>
      </c>
      <c r="B307" t="s">
        <v>1816</v>
      </c>
      <c r="C307">
        <v>2</v>
      </c>
    </row>
    <row r="308" spans="1:3" x14ac:dyDescent="0.3">
      <c r="A308" t="s">
        <v>278</v>
      </c>
      <c r="B308" t="s">
        <v>3569</v>
      </c>
      <c r="C308">
        <v>2</v>
      </c>
    </row>
    <row r="309" spans="1:3" x14ac:dyDescent="0.3">
      <c r="A309" t="s">
        <v>1103</v>
      </c>
      <c r="B309" t="s">
        <v>1105</v>
      </c>
      <c r="C309">
        <v>2</v>
      </c>
    </row>
    <row r="310" spans="1:3" x14ac:dyDescent="0.3">
      <c r="A310" t="s">
        <v>463</v>
      </c>
      <c r="B310" t="s">
        <v>464</v>
      </c>
      <c r="C310">
        <v>2</v>
      </c>
    </row>
    <row r="311" spans="1:3" x14ac:dyDescent="0.3">
      <c r="A311" t="s">
        <v>2389</v>
      </c>
      <c r="B311" t="s">
        <v>2390</v>
      </c>
      <c r="C311">
        <v>2</v>
      </c>
    </row>
    <row r="312" spans="1:3" x14ac:dyDescent="0.3">
      <c r="A312" t="s">
        <v>385</v>
      </c>
      <c r="B312" t="s">
        <v>387</v>
      </c>
      <c r="C312">
        <v>2</v>
      </c>
    </row>
    <row r="313" spans="1:3" x14ac:dyDescent="0.3">
      <c r="A313" t="s">
        <v>1115</v>
      </c>
      <c r="B313" t="s">
        <v>1116</v>
      </c>
      <c r="C313">
        <v>2</v>
      </c>
    </row>
    <row r="314" spans="1:3" x14ac:dyDescent="0.3">
      <c r="A314" t="s">
        <v>510</v>
      </c>
      <c r="B314" t="s">
        <v>511</v>
      </c>
      <c r="C314">
        <v>2</v>
      </c>
    </row>
    <row r="315" spans="1:3" x14ac:dyDescent="0.3">
      <c r="A315" t="s">
        <v>2246</v>
      </c>
      <c r="B315" t="s">
        <v>2247</v>
      </c>
      <c r="C315">
        <v>2</v>
      </c>
    </row>
    <row r="316" spans="1:3" x14ac:dyDescent="0.3">
      <c r="A316" t="s">
        <v>828</v>
      </c>
      <c r="B316" t="s">
        <v>830</v>
      </c>
      <c r="C316">
        <v>2</v>
      </c>
    </row>
    <row r="317" spans="1:3" x14ac:dyDescent="0.3">
      <c r="A317" t="s">
        <v>1140</v>
      </c>
      <c r="B317" t="s">
        <v>1141</v>
      </c>
      <c r="C317">
        <v>2</v>
      </c>
    </row>
    <row r="318" spans="1:3" x14ac:dyDescent="0.3">
      <c r="A318" t="s">
        <v>1227</v>
      </c>
      <c r="B318" t="s">
        <v>1228</v>
      </c>
      <c r="C318">
        <v>2</v>
      </c>
    </row>
    <row r="319" spans="1:3" x14ac:dyDescent="0.3">
      <c r="A319" t="s">
        <v>2248</v>
      </c>
      <c r="B319" t="s">
        <v>2250</v>
      </c>
      <c r="C319">
        <v>2</v>
      </c>
    </row>
    <row r="320" spans="1:3" x14ac:dyDescent="0.3">
      <c r="A320" t="s">
        <v>2392</v>
      </c>
      <c r="B320" t="s">
        <v>2393</v>
      </c>
      <c r="C320">
        <v>2</v>
      </c>
    </row>
    <row r="321" spans="1:3" x14ac:dyDescent="0.3">
      <c r="A321" t="s">
        <v>429</v>
      </c>
      <c r="B321" t="s">
        <v>430</v>
      </c>
      <c r="C321">
        <v>2</v>
      </c>
    </row>
    <row r="322" spans="1:3" x14ac:dyDescent="0.3">
      <c r="A322" t="s">
        <v>892</v>
      </c>
      <c r="B322" t="s">
        <v>893</v>
      </c>
      <c r="C322">
        <v>2</v>
      </c>
    </row>
    <row r="323" spans="1:3" x14ac:dyDescent="0.3">
      <c r="A323" t="s">
        <v>1543</v>
      </c>
      <c r="B323" t="s">
        <v>534</v>
      </c>
      <c r="C323">
        <v>2</v>
      </c>
    </row>
    <row r="324" spans="1:3" x14ac:dyDescent="0.3">
      <c r="A324" t="s">
        <v>1008</v>
      </c>
      <c r="B324" t="s">
        <v>1009</v>
      </c>
      <c r="C324">
        <v>2</v>
      </c>
    </row>
    <row r="325" spans="1:3" x14ac:dyDescent="0.3">
      <c r="A325" t="s">
        <v>1460</v>
      </c>
      <c r="B325" t="s">
        <v>1461</v>
      </c>
      <c r="C325">
        <v>2</v>
      </c>
    </row>
    <row r="326" spans="1:3" x14ac:dyDescent="0.3">
      <c r="A326" t="s">
        <v>3615</v>
      </c>
      <c r="B326" t="s">
        <v>310</v>
      </c>
      <c r="C326">
        <v>2</v>
      </c>
    </row>
    <row r="327" spans="1:3" x14ac:dyDescent="0.3">
      <c r="A327" t="s">
        <v>539</v>
      </c>
      <c r="B327" t="s">
        <v>540</v>
      </c>
      <c r="C327">
        <v>2</v>
      </c>
    </row>
    <row r="328" spans="1:3" x14ac:dyDescent="0.3">
      <c r="A328" t="s">
        <v>713</v>
      </c>
      <c r="B328" t="s">
        <v>715</v>
      </c>
      <c r="C328">
        <v>2</v>
      </c>
    </row>
    <row r="329" spans="1:3" x14ac:dyDescent="0.3">
      <c r="A329" t="s">
        <v>659</v>
      </c>
      <c r="B329" t="s">
        <v>661</v>
      </c>
      <c r="C329">
        <v>2</v>
      </c>
    </row>
    <row r="330" spans="1:3" x14ac:dyDescent="0.3">
      <c r="A330" t="s">
        <v>776</v>
      </c>
      <c r="B330" t="s">
        <v>777</v>
      </c>
      <c r="C330">
        <v>2</v>
      </c>
    </row>
    <row r="331" spans="1:3" x14ac:dyDescent="0.3">
      <c r="A331" t="s">
        <v>1925</v>
      </c>
      <c r="B331" t="s">
        <v>1924</v>
      </c>
      <c r="C331">
        <v>2</v>
      </c>
    </row>
    <row r="332" spans="1:3" x14ac:dyDescent="0.3">
      <c r="A332" t="s">
        <v>220</v>
      </c>
      <c r="B332" t="s">
        <v>3594</v>
      </c>
      <c r="C332">
        <v>2</v>
      </c>
    </row>
    <row r="333" spans="1:3" x14ac:dyDescent="0.3">
      <c r="A333" t="s">
        <v>672</v>
      </c>
      <c r="B333" t="s">
        <v>673</v>
      </c>
      <c r="C333">
        <v>2</v>
      </c>
    </row>
    <row r="334" spans="1:3" x14ac:dyDescent="0.3">
      <c r="A334" t="s">
        <v>456</v>
      </c>
      <c r="B334" t="s">
        <v>457</v>
      </c>
      <c r="C334">
        <v>2</v>
      </c>
    </row>
    <row r="335" spans="1:3" x14ac:dyDescent="0.3">
      <c r="A335" t="s">
        <v>1317</v>
      </c>
      <c r="B335" t="s">
        <v>1318</v>
      </c>
      <c r="C335">
        <v>2</v>
      </c>
    </row>
    <row r="336" spans="1:3" x14ac:dyDescent="0.3">
      <c r="A336" t="s">
        <v>1489</v>
      </c>
      <c r="B336" t="s">
        <v>1490</v>
      </c>
      <c r="C336">
        <v>2</v>
      </c>
    </row>
    <row r="337" spans="1:3" x14ac:dyDescent="0.3">
      <c r="A337" t="s">
        <v>2431</v>
      </c>
      <c r="B337" t="s">
        <v>2432</v>
      </c>
      <c r="C337">
        <v>2</v>
      </c>
    </row>
    <row r="338" spans="1:3" x14ac:dyDescent="0.3">
      <c r="A338" t="s">
        <v>864</v>
      </c>
      <c r="B338" t="s">
        <v>865</v>
      </c>
      <c r="C338">
        <v>2</v>
      </c>
    </row>
    <row r="339" spans="1:3" x14ac:dyDescent="0.3">
      <c r="A339" t="s">
        <v>1281</v>
      </c>
      <c r="B339" t="s">
        <v>1283</v>
      </c>
      <c r="C339">
        <v>2</v>
      </c>
    </row>
    <row r="340" spans="1:3" x14ac:dyDescent="0.3">
      <c r="A340" t="s">
        <v>965</v>
      </c>
      <c r="B340" t="s">
        <v>966</v>
      </c>
      <c r="C340">
        <v>2</v>
      </c>
    </row>
    <row r="341" spans="1:3" x14ac:dyDescent="0.3">
      <c r="A341" t="s">
        <v>867</v>
      </c>
      <c r="B341" t="s">
        <v>868</v>
      </c>
      <c r="C341">
        <v>2</v>
      </c>
    </row>
    <row r="342" spans="1:3" x14ac:dyDescent="0.3">
      <c r="A342" t="s">
        <v>553</v>
      </c>
      <c r="B342" t="s">
        <v>554</v>
      </c>
      <c r="C342">
        <v>2</v>
      </c>
    </row>
    <row r="343" spans="1:3" x14ac:dyDescent="0.3">
      <c r="A343" t="s">
        <v>214</v>
      </c>
      <c r="B343" t="s">
        <v>226</v>
      </c>
      <c r="C343">
        <v>2</v>
      </c>
    </row>
    <row r="344" spans="1:3" x14ac:dyDescent="0.3">
      <c r="A344" t="s">
        <v>375</v>
      </c>
      <c r="B344" t="s">
        <v>376</v>
      </c>
      <c r="C344">
        <v>2</v>
      </c>
    </row>
    <row r="345" spans="1:3" x14ac:dyDescent="0.3">
      <c r="A345" t="s">
        <v>1701</v>
      </c>
      <c r="B345" t="s">
        <v>1703</v>
      </c>
      <c r="C345">
        <v>2</v>
      </c>
    </row>
    <row r="346" spans="1:3" x14ac:dyDescent="0.3">
      <c r="A346" t="s">
        <v>3603</v>
      </c>
      <c r="B346" t="s">
        <v>1321</v>
      </c>
      <c r="C346">
        <v>2</v>
      </c>
    </row>
    <row r="347" spans="1:3" x14ac:dyDescent="0.3">
      <c r="A347" t="s">
        <v>1010</v>
      </c>
      <c r="B347" t="s">
        <v>1011</v>
      </c>
      <c r="C347">
        <v>2</v>
      </c>
    </row>
    <row r="348" spans="1:3" x14ac:dyDescent="0.3">
      <c r="A348" t="s">
        <v>538</v>
      </c>
      <c r="B348" t="s">
        <v>537</v>
      </c>
      <c r="C348">
        <v>2</v>
      </c>
    </row>
    <row r="349" spans="1:3" x14ac:dyDescent="0.3">
      <c r="A349" t="s">
        <v>2303</v>
      </c>
      <c r="B349" t="s">
        <v>2305</v>
      </c>
      <c r="C349">
        <v>2</v>
      </c>
    </row>
    <row r="350" spans="1:3" x14ac:dyDescent="0.3">
      <c r="A350" t="s">
        <v>2399</v>
      </c>
      <c r="B350" t="s">
        <v>2400</v>
      </c>
      <c r="C350">
        <v>2</v>
      </c>
    </row>
    <row r="351" spans="1:3" x14ac:dyDescent="0.3">
      <c r="A351" t="s">
        <v>1556</v>
      </c>
      <c r="B351" t="s">
        <v>1557</v>
      </c>
      <c r="C351">
        <v>2</v>
      </c>
    </row>
    <row r="352" spans="1:3" x14ac:dyDescent="0.3">
      <c r="A352" t="s">
        <v>1550</v>
      </c>
      <c r="B352" t="s">
        <v>1551</v>
      </c>
      <c r="C352">
        <v>2</v>
      </c>
    </row>
    <row r="353" spans="1:3" x14ac:dyDescent="0.3">
      <c r="A353" t="s">
        <v>2428</v>
      </c>
      <c r="B353" t="s">
        <v>1973</v>
      </c>
      <c r="C353">
        <v>2</v>
      </c>
    </row>
    <row r="354" spans="1:3" x14ac:dyDescent="0.3">
      <c r="A354" t="s">
        <v>427</v>
      </c>
      <c r="B354" t="s">
        <v>428</v>
      </c>
      <c r="C354">
        <v>2</v>
      </c>
    </row>
    <row r="355" spans="1:3" x14ac:dyDescent="0.3">
      <c r="A355" t="s">
        <v>736</v>
      </c>
      <c r="B355" t="s">
        <v>737</v>
      </c>
      <c r="C355">
        <v>2</v>
      </c>
    </row>
    <row r="356" spans="1:3" x14ac:dyDescent="0.3">
      <c r="A356" t="s">
        <v>2196</v>
      </c>
      <c r="B356" t="s">
        <v>2197</v>
      </c>
      <c r="C356">
        <v>2</v>
      </c>
    </row>
    <row r="357" spans="1:3" x14ac:dyDescent="0.3">
      <c r="A357" t="s">
        <v>402</v>
      </c>
      <c r="B357" t="s">
        <v>404</v>
      </c>
      <c r="C357">
        <v>2</v>
      </c>
    </row>
    <row r="358" spans="1:3" x14ac:dyDescent="0.3">
      <c r="A358" t="s">
        <v>1139</v>
      </c>
      <c r="B358" t="s">
        <v>258</v>
      </c>
      <c r="C358">
        <v>2</v>
      </c>
    </row>
    <row r="359" spans="1:3" x14ac:dyDescent="0.3">
      <c r="A359" t="s">
        <v>1998</v>
      </c>
      <c r="B359" t="s">
        <v>1999</v>
      </c>
      <c r="C359">
        <v>2</v>
      </c>
    </row>
    <row r="360" spans="1:3" x14ac:dyDescent="0.3">
      <c r="A360" t="s">
        <v>209</v>
      </c>
      <c r="B360" t="s">
        <v>1129</v>
      </c>
      <c r="C360">
        <v>2</v>
      </c>
    </row>
    <row r="361" spans="1:3" x14ac:dyDescent="0.3">
      <c r="A361" t="s">
        <v>2037</v>
      </c>
      <c r="B361" t="s">
        <v>2038</v>
      </c>
      <c r="C361">
        <v>2</v>
      </c>
    </row>
    <row r="362" spans="1:3" x14ac:dyDescent="0.3">
      <c r="A362" t="s">
        <v>571</v>
      </c>
      <c r="B362" t="s">
        <v>573</v>
      </c>
      <c r="C362">
        <v>2</v>
      </c>
    </row>
    <row r="363" spans="1:3" x14ac:dyDescent="0.3">
      <c r="A363" t="s">
        <v>2289</v>
      </c>
      <c r="B363" t="s">
        <v>2291</v>
      </c>
      <c r="C363">
        <v>2</v>
      </c>
    </row>
    <row r="364" spans="1:3" x14ac:dyDescent="0.3">
      <c r="A364" t="s">
        <v>3599</v>
      </c>
      <c r="B364" t="s">
        <v>3600</v>
      </c>
      <c r="C364">
        <v>2</v>
      </c>
    </row>
    <row r="365" spans="1:3" x14ac:dyDescent="0.3">
      <c r="A365" t="s">
        <v>3597</v>
      </c>
      <c r="B365" t="s">
        <v>3598</v>
      </c>
      <c r="C365">
        <v>2</v>
      </c>
    </row>
    <row r="366" spans="1:3" x14ac:dyDescent="0.3">
      <c r="A366" t="s">
        <v>482</v>
      </c>
      <c r="B366" t="s">
        <v>484</v>
      </c>
      <c r="C366">
        <v>2</v>
      </c>
    </row>
    <row r="367" spans="1:3" x14ac:dyDescent="0.3">
      <c r="A367" t="s">
        <v>285</v>
      </c>
      <c r="B367" t="s">
        <v>286</v>
      </c>
      <c r="C367">
        <v>2</v>
      </c>
    </row>
    <row r="368" spans="1:3" x14ac:dyDescent="0.3">
      <c r="A368" t="s">
        <v>2178</v>
      </c>
      <c r="B368" t="s">
        <v>2180</v>
      </c>
      <c r="C368">
        <v>2</v>
      </c>
    </row>
    <row r="369" spans="1:3" x14ac:dyDescent="0.3">
      <c r="A369" t="s">
        <v>1185</v>
      </c>
      <c r="B369" t="s">
        <v>1186</v>
      </c>
      <c r="C369">
        <v>2</v>
      </c>
    </row>
    <row r="370" spans="1:3" x14ac:dyDescent="0.3">
      <c r="A370" t="s">
        <v>2263</v>
      </c>
      <c r="B370" t="s">
        <v>3596</v>
      </c>
      <c r="C370">
        <v>2</v>
      </c>
    </row>
    <row r="371" spans="1:3" x14ac:dyDescent="0.3">
      <c r="A371" t="s">
        <v>1163</v>
      </c>
      <c r="B371" t="s">
        <v>1165</v>
      </c>
      <c r="C371">
        <v>2</v>
      </c>
    </row>
    <row r="372" spans="1:3" x14ac:dyDescent="0.3">
      <c r="A372" t="s">
        <v>2354</v>
      </c>
      <c r="B372" t="s">
        <v>2355</v>
      </c>
      <c r="C372">
        <v>2</v>
      </c>
    </row>
    <row r="373" spans="1:3" x14ac:dyDescent="0.3">
      <c r="A373" t="s">
        <v>1793</v>
      </c>
      <c r="B373" t="s">
        <v>3520</v>
      </c>
      <c r="C373">
        <v>2</v>
      </c>
    </row>
    <row r="374" spans="1:3" x14ac:dyDescent="0.3">
      <c r="A374" t="s">
        <v>1384</v>
      </c>
      <c r="B374" t="s">
        <v>1385</v>
      </c>
      <c r="C374">
        <v>2</v>
      </c>
    </row>
    <row r="375" spans="1:3" x14ac:dyDescent="0.3">
      <c r="A375" t="s">
        <v>1603</v>
      </c>
      <c r="B375" t="s">
        <v>1604</v>
      </c>
      <c r="C375">
        <v>2</v>
      </c>
    </row>
    <row r="376" spans="1:3" x14ac:dyDescent="0.3">
      <c r="A376" t="s">
        <v>2086</v>
      </c>
      <c r="B376" t="s">
        <v>2088</v>
      </c>
      <c r="C376">
        <v>2</v>
      </c>
    </row>
    <row r="377" spans="1:3" x14ac:dyDescent="0.3">
      <c r="A377" t="s">
        <v>555</v>
      </c>
      <c r="B377" t="s">
        <v>3601</v>
      </c>
      <c r="C377">
        <v>2</v>
      </c>
    </row>
    <row r="378" spans="1:3" x14ac:dyDescent="0.3">
      <c r="A378" t="s">
        <v>2410</v>
      </c>
      <c r="B378" t="s">
        <v>2411</v>
      </c>
      <c r="C378">
        <v>2</v>
      </c>
    </row>
    <row r="379" spans="1:3" x14ac:dyDescent="0.3">
      <c r="A379" t="s">
        <v>3606</v>
      </c>
      <c r="B379" t="s">
        <v>3607</v>
      </c>
      <c r="C379">
        <v>2</v>
      </c>
    </row>
    <row r="380" spans="1:3" x14ac:dyDescent="0.3">
      <c r="A380" t="s">
        <v>1498</v>
      </c>
      <c r="B380" t="s">
        <v>1500</v>
      </c>
      <c r="C380">
        <v>2</v>
      </c>
    </row>
    <row r="381" spans="1:3" x14ac:dyDescent="0.3">
      <c r="A381" t="s">
        <v>977</v>
      </c>
      <c r="B381" t="s">
        <v>978</v>
      </c>
      <c r="C381">
        <v>2</v>
      </c>
    </row>
    <row r="382" spans="1:3" x14ac:dyDescent="0.3">
      <c r="A382" t="s">
        <v>342</v>
      </c>
      <c r="B382" t="s">
        <v>343</v>
      </c>
      <c r="C382">
        <v>2</v>
      </c>
    </row>
    <row r="383" spans="1:3" x14ac:dyDescent="0.3">
      <c r="A383" t="s">
        <v>2097</v>
      </c>
      <c r="B383" t="s">
        <v>2098</v>
      </c>
      <c r="C383">
        <v>2</v>
      </c>
    </row>
    <row r="384" spans="1:3" x14ac:dyDescent="0.3">
      <c r="A384" t="s">
        <v>3613</v>
      </c>
      <c r="B384" t="s">
        <v>3614</v>
      </c>
      <c r="C384">
        <v>2</v>
      </c>
    </row>
    <row r="385" spans="1:3" x14ac:dyDescent="0.3">
      <c r="A385" t="s">
        <v>449</v>
      </c>
      <c r="B385" t="s">
        <v>450</v>
      </c>
      <c r="C385">
        <v>2</v>
      </c>
    </row>
    <row r="386" spans="1:3" x14ac:dyDescent="0.3">
      <c r="A386" t="s">
        <v>1862</v>
      </c>
      <c r="B386" t="s">
        <v>1863</v>
      </c>
      <c r="C386">
        <v>2</v>
      </c>
    </row>
    <row r="387" spans="1:3" x14ac:dyDescent="0.3">
      <c r="A387" t="s">
        <v>2033</v>
      </c>
      <c r="B387" t="s">
        <v>2034</v>
      </c>
      <c r="C387">
        <v>2</v>
      </c>
    </row>
    <row r="388" spans="1:3" x14ac:dyDescent="0.3">
      <c r="A388" t="s">
        <v>766</v>
      </c>
      <c r="B388" t="s">
        <v>3602</v>
      </c>
      <c r="C388">
        <v>2</v>
      </c>
    </row>
    <row r="389" spans="1:3" x14ac:dyDescent="0.3">
      <c r="A389" t="s">
        <v>898</v>
      </c>
      <c r="B389" t="s">
        <v>900</v>
      </c>
      <c r="C389">
        <v>2</v>
      </c>
    </row>
    <row r="390" spans="1:3" x14ac:dyDescent="0.3">
      <c r="A390" t="s">
        <v>1526</v>
      </c>
      <c r="B390" t="s">
        <v>1528</v>
      </c>
      <c r="C390">
        <v>2</v>
      </c>
    </row>
    <row r="391" spans="1:3" x14ac:dyDescent="0.3">
      <c r="A391" t="s">
        <v>1324</v>
      </c>
      <c r="B391" t="s">
        <v>3595</v>
      </c>
      <c r="C391">
        <v>2</v>
      </c>
    </row>
    <row r="392" spans="1:3" x14ac:dyDescent="0.3">
      <c r="A392" t="s">
        <v>922</v>
      </c>
      <c r="B392" t="s">
        <v>924</v>
      </c>
      <c r="C392">
        <v>2</v>
      </c>
    </row>
    <row r="393" spans="1:3" x14ac:dyDescent="0.3">
      <c r="A393" t="s">
        <v>1800</v>
      </c>
      <c r="B393" t="s">
        <v>1801</v>
      </c>
      <c r="C393">
        <v>2</v>
      </c>
    </row>
    <row r="394" spans="1:3" x14ac:dyDescent="0.3">
      <c r="A394" t="s">
        <v>2069</v>
      </c>
      <c r="B394" t="s">
        <v>2070</v>
      </c>
      <c r="C394">
        <v>2</v>
      </c>
    </row>
    <row r="395" spans="1:3" x14ac:dyDescent="0.3">
      <c r="A395" t="s">
        <v>2292</v>
      </c>
      <c r="B395" t="s">
        <v>2293</v>
      </c>
      <c r="C395">
        <v>2</v>
      </c>
    </row>
    <row r="396" spans="1:3" x14ac:dyDescent="0.3">
      <c r="A396" t="s">
        <v>499</v>
      </c>
      <c r="B396" t="s">
        <v>500</v>
      </c>
      <c r="C396">
        <v>2</v>
      </c>
    </row>
    <row r="397" spans="1:3" x14ac:dyDescent="0.3">
      <c r="A397" t="s">
        <v>1937</v>
      </c>
      <c r="B397" t="s">
        <v>1939</v>
      </c>
      <c r="C397">
        <v>2</v>
      </c>
    </row>
    <row r="398" spans="1:3" x14ac:dyDescent="0.3">
      <c r="A398" t="s">
        <v>1437</v>
      </c>
      <c r="B398" t="s">
        <v>1439</v>
      </c>
      <c r="C398">
        <v>2</v>
      </c>
    </row>
    <row r="399" spans="1:3" x14ac:dyDescent="0.3">
      <c r="A399" t="s">
        <v>338</v>
      </c>
      <c r="B399" t="s">
        <v>339</v>
      </c>
      <c r="C399">
        <v>2</v>
      </c>
    </row>
    <row r="400" spans="1:3" x14ac:dyDescent="0.3">
      <c r="A400" t="s">
        <v>2408</v>
      </c>
      <c r="B400" t="s">
        <v>2409</v>
      </c>
      <c r="C400">
        <v>2</v>
      </c>
    </row>
    <row r="401" spans="1:3" x14ac:dyDescent="0.3">
      <c r="A401" t="s">
        <v>518</v>
      </c>
      <c r="B401" t="s">
        <v>520</v>
      </c>
      <c r="C401">
        <v>2</v>
      </c>
    </row>
    <row r="402" spans="1:3" x14ac:dyDescent="0.3">
      <c r="A402" t="s">
        <v>1300</v>
      </c>
      <c r="B402" t="s">
        <v>1301</v>
      </c>
      <c r="C402">
        <v>2</v>
      </c>
    </row>
    <row r="403" spans="1:3" x14ac:dyDescent="0.3">
      <c r="A403" t="s">
        <v>3610</v>
      </c>
      <c r="B403" t="s">
        <v>3611</v>
      </c>
      <c r="C403">
        <v>2</v>
      </c>
    </row>
    <row r="404" spans="1:3" x14ac:dyDescent="0.3">
      <c r="A404" t="s">
        <v>2138</v>
      </c>
      <c r="B404" t="s">
        <v>2140</v>
      </c>
      <c r="C404">
        <v>2</v>
      </c>
    </row>
    <row r="405" spans="1:3" x14ac:dyDescent="0.3">
      <c r="A405" t="s">
        <v>3608</v>
      </c>
      <c r="B405" t="s">
        <v>3609</v>
      </c>
      <c r="C405">
        <v>2</v>
      </c>
    </row>
    <row r="406" spans="1:3" x14ac:dyDescent="0.3">
      <c r="A406" t="s">
        <v>355</v>
      </c>
      <c r="B406" t="s">
        <v>356</v>
      </c>
      <c r="C406">
        <v>2</v>
      </c>
    </row>
    <row r="407" spans="1:3" x14ac:dyDescent="0.3">
      <c r="A407" t="s">
        <v>2208</v>
      </c>
      <c r="B407" t="s">
        <v>2209</v>
      </c>
      <c r="C407">
        <v>2</v>
      </c>
    </row>
    <row r="408" spans="1:3" x14ac:dyDescent="0.3">
      <c r="A408" t="s">
        <v>2166</v>
      </c>
      <c r="B408" t="s">
        <v>2167</v>
      </c>
      <c r="C408">
        <v>2</v>
      </c>
    </row>
    <row r="409" spans="1:3" x14ac:dyDescent="0.3">
      <c r="A409" t="s">
        <v>1955</v>
      </c>
      <c r="B409" t="s">
        <v>1956</v>
      </c>
      <c r="C409">
        <v>2</v>
      </c>
    </row>
    <row r="410" spans="1:3" x14ac:dyDescent="0.3">
      <c r="A410" t="s">
        <v>1487</v>
      </c>
      <c r="B410" t="s">
        <v>1488</v>
      </c>
      <c r="C410">
        <v>2</v>
      </c>
    </row>
    <row r="411" spans="1:3" x14ac:dyDescent="0.3">
      <c r="A411" t="s">
        <v>1430</v>
      </c>
      <c r="B411" t="s">
        <v>1432</v>
      </c>
      <c r="C411">
        <v>2</v>
      </c>
    </row>
    <row r="412" spans="1:3" x14ac:dyDescent="0.3">
      <c r="A412" t="s">
        <v>947</v>
      </c>
      <c r="B412" t="s">
        <v>948</v>
      </c>
      <c r="C412">
        <v>2</v>
      </c>
    </row>
    <row r="413" spans="1:3" x14ac:dyDescent="0.3">
      <c r="A413" t="s">
        <v>1224</v>
      </c>
      <c r="B413" t="s">
        <v>1225</v>
      </c>
      <c r="C413">
        <v>2</v>
      </c>
    </row>
    <row r="414" spans="1:3" x14ac:dyDescent="0.3">
      <c r="A414" t="s">
        <v>3604</v>
      </c>
      <c r="B414" t="s">
        <v>3605</v>
      </c>
      <c r="C414">
        <v>2</v>
      </c>
    </row>
    <row r="415" spans="1:3" x14ac:dyDescent="0.3">
      <c r="A415" t="s">
        <v>431</v>
      </c>
      <c r="B415" t="s">
        <v>432</v>
      </c>
      <c r="C415">
        <v>2</v>
      </c>
    </row>
    <row r="416" spans="1:3" x14ac:dyDescent="0.3">
      <c r="A416" t="s">
        <v>377</v>
      </c>
      <c r="B416" t="s">
        <v>379</v>
      </c>
      <c r="C416">
        <v>2</v>
      </c>
    </row>
    <row r="417" spans="1:3" x14ac:dyDescent="0.3">
      <c r="A417" t="s">
        <v>1769</v>
      </c>
      <c r="B417" t="s">
        <v>873</v>
      </c>
      <c r="C417">
        <v>2</v>
      </c>
    </row>
    <row r="418" spans="1:3" x14ac:dyDescent="0.3">
      <c r="A418" t="s">
        <v>1306</v>
      </c>
      <c r="B418" t="s">
        <v>1307</v>
      </c>
      <c r="C418">
        <v>2</v>
      </c>
    </row>
    <row r="419" spans="1:3" x14ac:dyDescent="0.3">
      <c r="A419" t="s">
        <v>1706</v>
      </c>
      <c r="B419" t="s">
        <v>3565</v>
      </c>
      <c r="C419">
        <v>2</v>
      </c>
    </row>
    <row r="420" spans="1:3" x14ac:dyDescent="0.3">
      <c r="A420" t="s">
        <v>782</v>
      </c>
      <c r="B420" t="s">
        <v>783</v>
      </c>
      <c r="C420">
        <v>2</v>
      </c>
    </row>
    <row r="421" spans="1:3" x14ac:dyDescent="0.3">
      <c r="A421" t="s">
        <v>3616</v>
      </c>
      <c r="B421" t="s">
        <v>3617</v>
      </c>
      <c r="C421">
        <v>2</v>
      </c>
    </row>
    <row r="422" spans="1:3" x14ac:dyDescent="0.3">
      <c r="A422" t="s">
        <v>367</v>
      </c>
      <c r="B422" t="s">
        <v>368</v>
      </c>
      <c r="C422">
        <v>2</v>
      </c>
    </row>
    <row r="423" spans="1:3" x14ac:dyDescent="0.3">
      <c r="A423" t="s">
        <v>2075</v>
      </c>
      <c r="B423" t="s">
        <v>2076</v>
      </c>
      <c r="C423">
        <v>2</v>
      </c>
    </row>
    <row r="424" spans="1:3" x14ac:dyDescent="0.3">
      <c r="A424" t="s">
        <v>1474</v>
      </c>
      <c r="B424" t="s">
        <v>1475</v>
      </c>
      <c r="C424">
        <v>2</v>
      </c>
    </row>
    <row r="425" spans="1:3" x14ac:dyDescent="0.3">
      <c r="A425" t="s">
        <v>575</v>
      </c>
      <c r="B425" t="s">
        <v>576</v>
      </c>
      <c r="C425">
        <v>2</v>
      </c>
    </row>
    <row r="426" spans="1:3" x14ac:dyDescent="0.3">
      <c r="A426" t="s">
        <v>1577</v>
      </c>
      <c r="B426" t="s">
        <v>1579</v>
      </c>
      <c r="C426">
        <v>2</v>
      </c>
    </row>
    <row r="427" spans="1:3" x14ac:dyDescent="0.3">
      <c r="A427" t="s">
        <v>2255</v>
      </c>
      <c r="B427" t="s">
        <v>2256</v>
      </c>
      <c r="C427">
        <v>2</v>
      </c>
    </row>
    <row r="428" spans="1:3" x14ac:dyDescent="0.3">
      <c r="A428" t="s">
        <v>981</v>
      </c>
      <c r="B428" t="s">
        <v>982</v>
      </c>
      <c r="C428">
        <v>2</v>
      </c>
    </row>
    <row r="429" spans="1:3" x14ac:dyDescent="0.3">
      <c r="A429" t="s">
        <v>943</v>
      </c>
      <c r="B429" t="s">
        <v>944</v>
      </c>
      <c r="C429">
        <v>2</v>
      </c>
    </row>
    <row r="430" spans="1:3" x14ac:dyDescent="0.3">
      <c r="A430" t="s">
        <v>1213</v>
      </c>
      <c r="B430" t="s">
        <v>1214</v>
      </c>
      <c r="C430">
        <v>2</v>
      </c>
    </row>
    <row r="431" spans="1:3" x14ac:dyDescent="0.3">
      <c r="A431" t="s">
        <v>1759</v>
      </c>
      <c r="B431" t="s">
        <v>1760</v>
      </c>
      <c r="C431">
        <v>2</v>
      </c>
    </row>
    <row r="432" spans="1:3" x14ac:dyDescent="0.3">
      <c r="A432" t="s">
        <v>1627</v>
      </c>
      <c r="B432" t="s">
        <v>1082</v>
      </c>
      <c r="C432">
        <v>2</v>
      </c>
    </row>
    <row r="433" spans="1:3" x14ac:dyDescent="0.3">
      <c r="A433" t="s">
        <v>746</v>
      </c>
      <c r="B433" t="s">
        <v>747</v>
      </c>
      <c r="C433">
        <v>2</v>
      </c>
    </row>
    <row r="434" spans="1:3" x14ac:dyDescent="0.3">
      <c r="A434" t="s">
        <v>2095</v>
      </c>
      <c r="B434" t="s">
        <v>3683</v>
      </c>
      <c r="C434">
        <v>1</v>
      </c>
    </row>
    <row r="435" spans="1:3" x14ac:dyDescent="0.3">
      <c r="A435" t="s">
        <v>3706</v>
      </c>
      <c r="B435" t="s">
        <v>3707</v>
      </c>
      <c r="C435">
        <v>1</v>
      </c>
    </row>
    <row r="436" spans="1:3" x14ac:dyDescent="0.3">
      <c r="A436" t="s">
        <v>1275</v>
      </c>
      <c r="B436" t="s">
        <v>1276</v>
      </c>
      <c r="C436">
        <v>1</v>
      </c>
    </row>
    <row r="437" spans="1:3" x14ac:dyDescent="0.3">
      <c r="A437" t="s">
        <v>1380</v>
      </c>
      <c r="B437" t="s">
        <v>3568</v>
      </c>
      <c r="C437">
        <v>1</v>
      </c>
    </row>
    <row r="438" spans="1:3" x14ac:dyDescent="0.3">
      <c r="A438" t="s">
        <v>3737</v>
      </c>
      <c r="B438" t="s">
        <v>3738</v>
      </c>
      <c r="C438">
        <v>1</v>
      </c>
    </row>
    <row r="439" spans="1:3" x14ac:dyDescent="0.3">
      <c r="A439" t="s">
        <v>3684</v>
      </c>
      <c r="B439" t="s">
        <v>3685</v>
      </c>
      <c r="C439">
        <v>1</v>
      </c>
    </row>
    <row r="440" spans="1:3" x14ac:dyDescent="0.3">
      <c r="A440" t="s">
        <v>3739</v>
      </c>
      <c r="B440" t="s">
        <v>3740</v>
      </c>
      <c r="C440">
        <v>1</v>
      </c>
    </row>
    <row r="441" spans="1:3" x14ac:dyDescent="0.3">
      <c r="A441" t="s">
        <v>2425</v>
      </c>
      <c r="B441" t="s">
        <v>2426</v>
      </c>
      <c r="C441">
        <v>1</v>
      </c>
    </row>
    <row r="442" spans="1:3" x14ac:dyDescent="0.3">
      <c r="A442" t="s">
        <v>1686</v>
      </c>
      <c r="B442" t="s">
        <v>1688</v>
      </c>
      <c r="C442">
        <v>1</v>
      </c>
    </row>
    <row r="443" spans="1:3" x14ac:dyDescent="0.3">
      <c r="A443" t="s">
        <v>516</v>
      </c>
      <c r="B443" t="s">
        <v>517</v>
      </c>
      <c r="C443">
        <v>1</v>
      </c>
    </row>
    <row r="444" spans="1:3" x14ac:dyDescent="0.3">
      <c r="A444" t="s">
        <v>2284</v>
      </c>
      <c r="B444" t="s">
        <v>2286</v>
      </c>
      <c r="C444">
        <v>1</v>
      </c>
    </row>
    <row r="445" spans="1:3" x14ac:dyDescent="0.3">
      <c r="A445" t="s">
        <v>3521</v>
      </c>
      <c r="B445" t="s">
        <v>3522</v>
      </c>
      <c r="C445">
        <v>1</v>
      </c>
    </row>
    <row r="446" spans="1:3" x14ac:dyDescent="0.3">
      <c r="A446" t="s">
        <v>217</v>
      </c>
      <c r="B446" t="s">
        <v>3571</v>
      </c>
      <c r="C446">
        <v>1</v>
      </c>
    </row>
    <row r="447" spans="1:3" x14ac:dyDescent="0.3">
      <c r="A447" t="s">
        <v>913</v>
      </c>
      <c r="B447" t="s">
        <v>914</v>
      </c>
      <c r="C447">
        <v>1</v>
      </c>
    </row>
    <row r="448" spans="1:3" x14ac:dyDescent="0.3">
      <c r="A448" t="s">
        <v>433</v>
      </c>
      <c r="B448" t="s">
        <v>434</v>
      </c>
      <c r="C448">
        <v>1</v>
      </c>
    </row>
    <row r="449" spans="1:3" x14ac:dyDescent="0.3">
      <c r="A449" t="s">
        <v>494</v>
      </c>
      <c r="B449" t="s">
        <v>496</v>
      </c>
      <c r="C449">
        <v>1</v>
      </c>
    </row>
    <row r="450" spans="1:3" x14ac:dyDescent="0.3">
      <c r="A450" t="s">
        <v>3660</v>
      </c>
      <c r="B450" t="s">
        <v>3661</v>
      </c>
      <c r="C450">
        <v>1</v>
      </c>
    </row>
    <row r="451" spans="1:3" x14ac:dyDescent="0.3">
      <c r="A451" t="s">
        <v>1671</v>
      </c>
      <c r="B451" t="s">
        <v>1672</v>
      </c>
      <c r="C451">
        <v>1</v>
      </c>
    </row>
    <row r="452" spans="1:3" x14ac:dyDescent="0.3">
      <c r="A452" t="s">
        <v>1730</v>
      </c>
      <c r="B452" t="s">
        <v>1732</v>
      </c>
      <c r="C452">
        <v>1</v>
      </c>
    </row>
    <row r="453" spans="1:3" x14ac:dyDescent="0.3">
      <c r="A453" t="s">
        <v>990</v>
      </c>
      <c r="B453" t="s">
        <v>989</v>
      </c>
      <c r="C453">
        <v>1</v>
      </c>
    </row>
    <row r="454" spans="1:3" x14ac:dyDescent="0.3">
      <c r="A454" t="s">
        <v>1323</v>
      </c>
      <c r="B454" t="s">
        <v>1321</v>
      </c>
      <c r="C454">
        <v>1</v>
      </c>
    </row>
    <row r="455" spans="1:3" x14ac:dyDescent="0.3">
      <c r="A455" t="s">
        <v>664</v>
      </c>
      <c r="B455" t="s">
        <v>666</v>
      </c>
      <c r="C455">
        <v>1</v>
      </c>
    </row>
    <row r="456" spans="1:3" x14ac:dyDescent="0.3">
      <c r="A456" t="s">
        <v>1017</v>
      </c>
      <c r="B456" t="s">
        <v>1018</v>
      </c>
      <c r="C456">
        <v>1</v>
      </c>
    </row>
    <row r="457" spans="1:3" x14ac:dyDescent="0.3">
      <c r="A457" t="s">
        <v>213</v>
      </c>
      <c r="B457" t="s">
        <v>350</v>
      </c>
      <c r="C457">
        <v>1</v>
      </c>
    </row>
    <row r="458" spans="1:3" x14ac:dyDescent="0.3">
      <c r="A458" t="s">
        <v>690</v>
      </c>
      <c r="B458" t="s">
        <v>692</v>
      </c>
      <c r="C458">
        <v>1</v>
      </c>
    </row>
    <row r="459" spans="1:3" x14ac:dyDescent="0.3">
      <c r="A459" t="s">
        <v>2114</v>
      </c>
      <c r="B459" t="s">
        <v>2115</v>
      </c>
      <c r="C459">
        <v>1</v>
      </c>
    </row>
    <row r="460" spans="1:3" x14ac:dyDescent="0.3">
      <c r="A460" t="s">
        <v>734</v>
      </c>
      <c r="B460" t="s">
        <v>735</v>
      </c>
      <c r="C460">
        <v>1</v>
      </c>
    </row>
    <row r="461" spans="1:3" x14ac:dyDescent="0.3">
      <c r="A461" t="s">
        <v>953</v>
      </c>
      <c r="B461" t="s">
        <v>954</v>
      </c>
      <c r="C461">
        <v>1</v>
      </c>
    </row>
    <row r="462" spans="1:3" x14ac:dyDescent="0.3">
      <c r="A462" t="s">
        <v>1621</v>
      </c>
      <c r="B462" t="s">
        <v>1622</v>
      </c>
      <c r="C462">
        <v>1</v>
      </c>
    </row>
    <row r="463" spans="1:3" x14ac:dyDescent="0.3">
      <c r="A463" t="s">
        <v>1823</v>
      </c>
      <c r="B463" t="s">
        <v>1825</v>
      </c>
      <c r="C463">
        <v>1</v>
      </c>
    </row>
    <row r="464" spans="1:3" x14ac:dyDescent="0.3">
      <c r="A464" t="s">
        <v>3532</v>
      </c>
      <c r="B464" t="s">
        <v>3533</v>
      </c>
      <c r="C464">
        <v>1</v>
      </c>
    </row>
    <row r="465" spans="1:3" x14ac:dyDescent="0.3">
      <c r="A465" t="s">
        <v>3716</v>
      </c>
      <c r="B465" t="s">
        <v>3717</v>
      </c>
      <c r="C465">
        <v>1</v>
      </c>
    </row>
    <row r="466" spans="1:3" x14ac:dyDescent="0.3">
      <c r="A466" t="s">
        <v>2123</v>
      </c>
      <c r="B466" t="s">
        <v>2125</v>
      </c>
      <c r="C466">
        <v>1</v>
      </c>
    </row>
    <row r="467" spans="1:3" x14ac:dyDescent="0.3">
      <c r="A467" t="s">
        <v>1257</v>
      </c>
      <c r="B467" t="s">
        <v>1259</v>
      </c>
      <c r="C467">
        <v>1</v>
      </c>
    </row>
    <row r="468" spans="1:3" x14ac:dyDescent="0.3">
      <c r="A468" t="s">
        <v>1398</v>
      </c>
      <c r="B468" t="s">
        <v>1397</v>
      </c>
      <c r="C468">
        <v>1</v>
      </c>
    </row>
    <row r="469" spans="1:3" x14ac:dyDescent="0.3">
      <c r="A469" t="s">
        <v>2345</v>
      </c>
      <c r="B469" t="s">
        <v>2347</v>
      </c>
      <c r="C469">
        <v>1</v>
      </c>
    </row>
    <row r="470" spans="1:3" x14ac:dyDescent="0.3">
      <c r="A470" t="s">
        <v>1315</v>
      </c>
      <c r="B470" t="s">
        <v>1316</v>
      </c>
      <c r="C470">
        <v>1</v>
      </c>
    </row>
    <row r="471" spans="1:3" x14ac:dyDescent="0.3">
      <c r="A471" t="s">
        <v>3655</v>
      </c>
      <c r="B471" t="s">
        <v>3656</v>
      </c>
      <c r="C471">
        <v>1</v>
      </c>
    </row>
    <row r="472" spans="1:3" x14ac:dyDescent="0.3">
      <c r="A472" t="s">
        <v>3712</v>
      </c>
      <c r="B472" t="s">
        <v>3713</v>
      </c>
      <c r="C472">
        <v>1</v>
      </c>
    </row>
    <row r="473" spans="1:3" x14ac:dyDescent="0.3">
      <c r="A473" t="s">
        <v>1964</v>
      </c>
      <c r="B473" t="s">
        <v>1965</v>
      </c>
      <c r="C473">
        <v>1</v>
      </c>
    </row>
    <row r="474" spans="1:3" x14ac:dyDescent="0.3">
      <c r="A474" t="s">
        <v>1426</v>
      </c>
      <c r="B474" t="s">
        <v>1427</v>
      </c>
      <c r="C474">
        <v>1</v>
      </c>
    </row>
    <row r="475" spans="1:3" x14ac:dyDescent="0.3">
      <c r="A475" t="s">
        <v>1215</v>
      </c>
      <c r="B475" t="s">
        <v>1216</v>
      </c>
      <c r="C475">
        <v>1</v>
      </c>
    </row>
    <row r="476" spans="1:3" x14ac:dyDescent="0.3">
      <c r="A476" t="s">
        <v>2423</v>
      </c>
      <c r="B476" t="s">
        <v>2424</v>
      </c>
      <c r="C476">
        <v>1</v>
      </c>
    </row>
    <row r="477" spans="1:3" x14ac:dyDescent="0.3">
      <c r="A477" t="s">
        <v>996</v>
      </c>
      <c r="B477" t="s">
        <v>997</v>
      </c>
      <c r="C477">
        <v>1</v>
      </c>
    </row>
    <row r="478" spans="1:3" x14ac:dyDescent="0.3">
      <c r="A478" t="s">
        <v>3714</v>
      </c>
      <c r="B478" t="s">
        <v>3715</v>
      </c>
      <c r="C478">
        <v>1</v>
      </c>
    </row>
    <row r="479" spans="1:3" x14ac:dyDescent="0.3">
      <c r="A479" t="s">
        <v>1690</v>
      </c>
      <c r="B479" t="s">
        <v>1691</v>
      </c>
      <c r="C479">
        <v>1</v>
      </c>
    </row>
    <row r="480" spans="1:3" x14ac:dyDescent="0.3">
      <c r="A480" t="s">
        <v>3670</v>
      </c>
      <c r="B480" t="s">
        <v>3671</v>
      </c>
      <c r="C480">
        <v>1</v>
      </c>
    </row>
    <row r="481" spans="1:3" x14ac:dyDescent="0.3">
      <c r="A481" t="s">
        <v>657</v>
      </c>
      <c r="B481" t="s">
        <v>658</v>
      </c>
      <c r="C481">
        <v>1</v>
      </c>
    </row>
    <row r="482" spans="1:3" x14ac:dyDescent="0.3">
      <c r="A482" t="s">
        <v>2352</v>
      </c>
      <c r="B482" t="s">
        <v>2353</v>
      </c>
      <c r="C482">
        <v>1</v>
      </c>
    </row>
    <row r="483" spans="1:3" x14ac:dyDescent="0.3">
      <c r="A483" t="s">
        <v>1568</v>
      </c>
      <c r="B483" t="s">
        <v>1569</v>
      </c>
      <c r="C483">
        <v>1</v>
      </c>
    </row>
    <row r="484" spans="1:3" x14ac:dyDescent="0.3">
      <c r="A484" t="s">
        <v>3710</v>
      </c>
      <c r="B484" t="s">
        <v>3711</v>
      </c>
      <c r="C484">
        <v>1</v>
      </c>
    </row>
    <row r="485" spans="1:3" x14ac:dyDescent="0.3">
      <c r="A485" t="s">
        <v>408</v>
      </c>
      <c r="B485" t="s">
        <v>410</v>
      </c>
      <c r="C485">
        <v>1</v>
      </c>
    </row>
    <row r="486" spans="1:3" x14ac:dyDescent="0.3">
      <c r="A486" t="s">
        <v>1382</v>
      </c>
      <c r="B486" t="s">
        <v>3702</v>
      </c>
      <c r="C486">
        <v>1</v>
      </c>
    </row>
    <row r="487" spans="1:3" x14ac:dyDescent="0.3">
      <c r="A487" t="s">
        <v>1802</v>
      </c>
      <c r="B487" t="s">
        <v>1803</v>
      </c>
      <c r="C487">
        <v>1</v>
      </c>
    </row>
    <row r="488" spans="1:3" x14ac:dyDescent="0.3">
      <c r="A488" t="s">
        <v>1402</v>
      </c>
      <c r="B488" t="s">
        <v>1404</v>
      </c>
      <c r="C488">
        <v>1</v>
      </c>
    </row>
    <row r="489" spans="1:3" x14ac:dyDescent="0.3">
      <c r="A489" t="s">
        <v>334</v>
      </c>
      <c r="B489" t="s">
        <v>335</v>
      </c>
      <c r="C489">
        <v>1</v>
      </c>
    </row>
    <row r="490" spans="1:3" x14ac:dyDescent="0.3">
      <c r="A490" t="s">
        <v>2421</v>
      </c>
      <c r="B490" t="s">
        <v>2422</v>
      </c>
      <c r="C490">
        <v>1</v>
      </c>
    </row>
    <row r="491" spans="1:3" x14ac:dyDescent="0.3">
      <c r="A491" t="s">
        <v>1166</v>
      </c>
      <c r="B491" t="s">
        <v>1167</v>
      </c>
      <c r="C491">
        <v>1</v>
      </c>
    </row>
    <row r="492" spans="1:3" x14ac:dyDescent="0.3">
      <c r="A492" t="s">
        <v>3545</v>
      </c>
      <c r="B492" t="s">
        <v>3546</v>
      </c>
      <c r="C492">
        <v>1</v>
      </c>
    </row>
    <row r="493" spans="1:3" x14ac:dyDescent="0.3">
      <c r="A493" t="s">
        <v>264</v>
      </c>
      <c r="B493" t="s">
        <v>265</v>
      </c>
      <c r="C493">
        <v>1</v>
      </c>
    </row>
    <row r="494" spans="1:3" x14ac:dyDescent="0.3">
      <c r="A494" t="s">
        <v>1202</v>
      </c>
      <c r="B494" t="s">
        <v>3645</v>
      </c>
      <c r="C494">
        <v>1</v>
      </c>
    </row>
    <row r="495" spans="1:3" x14ac:dyDescent="0.3">
      <c r="A495" t="s">
        <v>521</v>
      </c>
      <c r="B495" t="s">
        <v>522</v>
      </c>
      <c r="C495">
        <v>1</v>
      </c>
    </row>
    <row r="496" spans="1:3" x14ac:dyDescent="0.3">
      <c r="A496" t="s">
        <v>1978</v>
      </c>
      <c r="B496" t="s">
        <v>3529</v>
      </c>
      <c r="C496">
        <v>1</v>
      </c>
    </row>
    <row r="497" spans="1:3" x14ac:dyDescent="0.3">
      <c r="A497" t="s">
        <v>1851</v>
      </c>
      <c r="B497" t="s">
        <v>1853</v>
      </c>
      <c r="C497">
        <v>1</v>
      </c>
    </row>
    <row r="498" spans="1:3" x14ac:dyDescent="0.3">
      <c r="A498" t="s">
        <v>1539</v>
      </c>
      <c r="B498" t="s">
        <v>1537</v>
      </c>
      <c r="C498">
        <v>1</v>
      </c>
    </row>
    <row r="499" spans="1:3" x14ac:dyDescent="0.3">
      <c r="A499" t="s">
        <v>3726</v>
      </c>
      <c r="B499" t="s">
        <v>3727</v>
      </c>
      <c r="C499">
        <v>1</v>
      </c>
    </row>
    <row r="500" spans="1:3" x14ac:dyDescent="0.3">
      <c r="A500" t="s">
        <v>3651</v>
      </c>
      <c r="B500" t="s">
        <v>3652</v>
      </c>
      <c r="C500">
        <v>1</v>
      </c>
    </row>
    <row r="501" spans="1:3" x14ac:dyDescent="0.3">
      <c r="A501" t="s">
        <v>1154</v>
      </c>
      <c r="B501" t="s">
        <v>1155</v>
      </c>
      <c r="C501">
        <v>1</v>
      </c>
    </row>
    <row r="502" spans="1:3" x14ac:dyDescent="0.3">
      <c r="A502" t="s">
        <v>1632</v>
      </c>
      <c r="B502" t="s">
        <v>1633</v>
      </c>
      <c r="C502">
        <v>1</v>
      </c>
    </row>
    <row r="503" spans="1:3" x14ac:dyDescent="0.3">
      <c r="A503" t="s">
        <v>416</v>
      </c>
      <c r="B503" t="s">
        <v>417</v>
      </c>
      <c r="C503">
        <v>1</v>
      </c>
    </row>
    <row r="504" spans="1:3" x14ac:dyDescent="0.3">
      <c r="A504" t="s">
        <v>3665</v>
      </c>
      <c r="B504" t="s">
        <v>3666</v>
      </c>
      <c r="C504">
        <v>1</v>
      </c>
    </row>
    <row r="505" spans="1:3" x14ac:dyDescent="0.3">
      <c r="A505" t="s">
        <v>693</v>
      </c>
      <c r="B505" t="s">
        <v>695</v>
      </c>
      <c r="C505">
        <v>1</v>
      </c>
    </row>
    <row r="506" spans="1:3" x14ac:dyDescent="0.3">
      <c r="A506" t="s">
        <v>634</v>
      </c>
      <c r="B506" t="s">
        <v>3679</v>
      </c>
      <c r="C506">
        <v>1</v>
      </c>
    </row>
    <row r="507" spans="1:3" x14ac:dyDescent="0.3">
      <c r="A507" t="s">
        <v>3622</v>
      </c>
      <c r="B507" t="s">
        <v>3623</v>
      </c>
      <c r="C507">
        <v>1</v>
      </c>
    </row>
    <row r="508" spans="1:3" x14ac:dyDescent="0.3">
      <c r="A508" t="s">
        <v>439</v>
      </c>
      <c r="B508" t="s">
        <v>440</v>
      </c>
      <c r="C508">
        <v>1</v>
      </c>
    </row>
    <row r="509" spans="1:3" x14ac:dyDescent="0.3">
      <c r="A509" t="s">
        <v>3728</v>
      </c>
      <c r="B509" t="s">
        <v>3729</v>
      </c>
      <c r="C509">
        <v>1</v>
      </c>
    </row>
    <row r="510" spans="1:3" x14ac:dyDescent="0.3">
      <c r="A510" t="s">
        <v>3558</v>
      </c>
      <c r="B510" t="s">
        <v>3559</v>
      </c>
      <c r="C510">
        <v>1</v>
      </c>
    </row>
    <row r="511" spans="1:3" x14ac:dyDescent="0.3">
      <c r="A511" t="s">
        <v>1175</v>
      </c>
      <c r="B511" t="s">
        <v>1176</v>
      </c>
      <c r="C511">
        <v>1</v>
      </c>
    </row>
    <row r="512" spans="1:3" x14ac:dyDescent="0.3">
      <c r="A512" t="s">
        <v>3530</v>
      </c>
      <c r="B512" t="s">
        <v>3531</v>
      </c>
      <c r="C512">
        <v>1</v>
      </c>
    </row>
    <row r="513" spans="1:3" x14ac:dyDescent="0.3">
      <c r="A513" t="s">
        <v>649</v>
      </c>
      <c r="B513" t="s">
        <v>650</v>
      </c>
      <c r="C513">
        <v>1</v>
      </c>
    </row>
    <row r="514" spans="1:3" x14ac:dyDescent="0.3">
      <c r="A514" t="s">
        <v>1179</v>
      </c>
      <c r="B514" t="s">
        <v>1180</v>
      </c>
      <c r="C514">
        <v>1</v>
      </c>
    </row>
    <row r="515" spans="1:3" x14ac:dyDescent="0.3">
      <c r="A515" t="s">
        <v>1606</v>
      </c>
      <c r="B515" t="s">
        <v>1604</v>
      </c>
      <c r="C515">
        <v>1</v>
      </c>
    </row>
    <row r="516" spans="1:3" x14ac:dyDescent="0.3">
      <c r="A516" t="s">
        <v>3560</v>
      </c>
      <c r="B516" t="s">
        <v>3561</v>
      </c>
      <c r="C516">
        <v>1</v>
      </c>
    </row>
    <row r="517" spans="1:3" x14ac:dyDescent="0.3">
      <c r="A517" t="s">
        <v>1864</v>
      </c>
      <c r="B517" t="s">
        <v>1865</v>
      </c>
      <c r="C517">
        <v>1</v>
      </c>
    </row>
    <row r="518" spans="1:3" x14ac:dyDescent="0.3">
      <c r="A518" t="s">
        <v>3680</v>
      </c>
      <c r="B518" t="s">
        <v>3681</v>
      </c>
      <c r="C518">
        <v>1</v>
      </c>
    </row>
    <row r="519" spans="1:3" x14ac:dyDescent="0.3">
      <c r="A519" t="s">
        <v>1950</v>
      </c>
      <c r="B519" t="s">
        <v>1951</v>
      </c>
      <c r="C519">
        <v>1</v>
      </c>
    </row>
    <row r="520" spans="1:3" x14ac:dyDescent="0.3">
      <c r="A520" t="s">
        <v>549</v>
      </c>
      <c r="B520" t="s">
        <v>550</v>
      </c>
      <c r="C520">
        <v>1</v>
      </c>
    </row>
    <row r="521" spans="1:3" x14ac:dyDescent="0.3">
      <c r="A521" t="s">
        <v>1639</v>
      </c>
      <c r="B521" t="s">
        <v>1640</v>
      </c>
      <c r="C521">
        <v>1</v>
      </c>
    </row>
    <row r="522" spans="1:3" x14ac:dyDescent="0.3">
      <c r="A522" t="s">
        <v>1095</v>
      </c>
      <c r="B522" t="s">
        <v>1096</v>
      </c>
      <c r="C522">
        <v>1</v>
      </c>
    </row>
    <row r="523" spans="1:3" x14ac:dyDescent="0.3">
      <c r="A523" t="s">
        <v>3677</v>
      </c>
      <c r="B523" t="s">
        <v>3678</v>
      </c>
      <c r="C523">
        <v>1</v>
      </c>
    </row>
    <row r="524" spans="1:3" x14ac:dyDescent="0.3">
      <c r="A524" t="s">
        <v>266</v>
      </c>
      <c r="B524" t="s">
        <v>3657</v>
      </c>
      <c r="C524">
        <v>1</v>
      </c>
    </row>
    <row r="525" spans="1:3" x14ac:dyDescent="0.3">
      <c r="A525" t="s">
        <v>698</v>
      </c>
      <c r="B525" t="s">
        <v>700</v>
      </c>
      <c r="C525">
        <v>1</v>
      </c>
    </row>
    <row r="526" spans="1:3" x14ac:dyDescent="0.3">
      <c r="A526" t="s">
        <v>351</v>
      </c>
      <c r="B526" t="s">
        <v>352</v>
      </c>
      <c r="C526">
        <v>1</v>
      </c>
    </row>
    <row r="527" spans="1:3" x14ac:dyDescent="0.3">
      <c r="A527" t="s">
        <v>724</v>
      </c>
      <c r="B527" t="s">
        <v>725</v>
      </c>
      <c r="C527">
        <v>1</v>
      </c>
    </row>
    <row r="528" spans="1:3" x14ac:dyDescent="0.3">
      <c r="A528" t="s">
        <v>979</v>
      </c>
      <c r="B528" t="s">
        <v>980</v>
      </c>
      <c r="C528">
        <v>1</v>
      </c>
    </row>
    <row r="529" spans="1:3" x14ac:dyDescent="0.3">
      <c r="A529" t="s">
        <v>1136</v>
      </c>
      <c r="B529" t="s">
        <v>1138</v>
      </c>
      <c r="C529">
        <v>1</v>
      </c>
    </row>
    <row r="530" spans="1:3" x14ac:dyDescent="0.3">
      <c r="A530" t="s">
        <v>1177</v>
      </c>
      <c r="B530" t="s">
        <v>1178</v>
      </c>
      <c r="C530">
        <v>1</v>
      </c>
    </row>
    <row r="531" spans="1:3" x14ac:dyDescent="0.3">
      <c r="A531" t="s">
        <v>3662</v>
      </c>
      <c r="B531" t="s">
        <v>3663</v>
      </c>
      <c r="C531">
        <v>1</v>
      </c>
    </row>
    <row r="532" spans="1:3" x14ac:dyDescent="0.3">
      <c r="A532" t="s">
        <v>3672</v>
      </c>
      <c r="B532" t="s">
        <v>3673</v>
      </c>
      <c r="C532">
        <v>1</v>
      </c>
    </row>
    <row r="533" spans="1:3" x14ac:dyDescent="0.3">
      <c r="A533" t="s">
        <v>314</v>
      </c>
      <c r="B533" t="s">
        <v>316</v>
      </c>
      <c r="C533">
        <v>1</v>
      </c>
    </row>
    <row r="534" spans="1:3" x14ac:dyDescent="0.3">
      <c r="A534" t="s">
        <v>3676</v>
      </c>
      <c r="B534" t="s">
        <v>2185</v>
      </c>
      <c r="C534">
        <v>1</v>
      </c>
    </row>
    <row r="535" spans="1:3" x14ac:dyDescent="0.3">
      <c r="A535" t="s">
        <v>288</v>
      </c>
      <c r="B535" t="s">
        <v>289</v>
      </c>
      <c r="C535">
        <v>1</v>
      </c>
    </row>
    <row r="536" spans="1:3" x14ac:dyDescent="0.3">
      <c r="A536" t="s">
        <v>2412</v>
      </c>
      <c r="B536" t="s">
        <v>3570</v>
      </c>
      <c r="C536">
        <v>1</v>
      </c>
    </row>
    <row r="537" spans="1:3" x14ac:dyDescent="0.3">
      <c r="A537" t="s">
        <v>1552</v>
      </c>
      <c r="B537" t="s">
        <v>3640</v>
      </c>
      <c r="C537">
        <v>1</v>
      </c>
    </row>
    <row r="538" spans="1:3" x14ac:dyDescent="0.3">
      <c r="A538" t="s">
        <v>3674</v>
      </c>
      <c r="B538" t="s">
        <v>3675</v>
      </c>
      <c r="C538">
        <v>1</v>
      </c>
    </row>
    <row r="539" spans="1:3" x14ac:dyDescent="0.3">
      <c r="A539" t="s">
        <v>3631</v>
      </c>
      <c r="B539" t="s">
        <v>3632</v>
      </c>
      <c r="C539">
        <v>1</v>
      </c>
    </row>
    <row r="540" spans="1:3" x14ac:dyDescent="0.3">
      <c r="A540" t="s">
        <v>3658</v>
      </c>
      <c r="B540" t="s">
        <v>3659</v>
      </c>
      <c r="C540">
        <v>1</v>
      </c>
    </row>
    <row r="541" spans="1:3" x14ac:dyDescent="0.3">
      <c r="A541" t="s">
        <v>3534</v>
      </c>
      <c r="B541" t="s">
        <v>3535</v>
      </c>
      <c r="C541">
        <v>1</v>
      </c>
    </row>
    <row r="542" spans="1:3" x14ac:dyDescent="0.3">
      <c r="A542" t="s">
        <v>869</v>
      </c>
      <c r="B542" t="s">
        <v>871</v>
      </c>
      <c r="C542">
        <v>1</v>
      </c>
    </row>
    <row r="543" spans="1:3" x14ac:dyDescent="0.3">
      <c r="A543" t="s">
        <v>750</v>
      </c>
      <c r="B543" t="s">
        <v>751</v>
      </c>
      <c r="C543">
        <v>1</v>
      </c>
    </row>
    <row r="544" spans="1:3" x14ac:dyDescent="0.3">
      <c r="A544" t="s">
        <v>3626</v>
      </c>
      <c r="B544" t="s">
        <v>3627</v>
      </c>
      <c r="C544">
        <v>1</v>
      </c>
    </row>
    <row r="545" spans="1:3" x14ac:dyDescent="0.3">
      <c r="A545" t="s">
        <v>2014</v>
      </c>
      <c r="B545" t="s">
        <v>2016</v>
      </c>
      <c r="C545">
        <v>1</v>
      </c>
    </row>
    <row r="546" spans="1:3" x14ac:dyDescent="0.3">
      <c r="A546" t="s">
        <v>1968</v>
      </c>
      <c r="B546" t="s">
        <v>1970</v>
      </c>
      <c r="C546">
        <v>1</v>
      </c>
    </row>
    <row r="547" spans="1:3" x14ac:dyDescent="0.3">
      <c r="A547" t="s">
        <v>3641</v>
      </c>
      <c r="B547" t="s">
        <v>3642</v>
      </c>
      <c r="C547">
        <v>1</v>
      </c>
    </row>
    <row r="548" spans="1:3" x14ac:dyDescent="0.3">
      <c r="A548" t="s">
        <v>971</v>
      </c>
      <c r="B548" t="s">
        <v>973</v>
      </c>
      <c r="C548">
        <v>1</v>
      </c>
    </row>
    <row r="549" spans="1:3" x14ac:dyDescent="0.3">
      <c r="A549" t="s">
        <v>1468</v>
      </c>
      <c r="B549" t="s">
        <v>1469</v>
      </c>
      <c r="C549">
        <v>1</v>
      </c>
    </row>
    <row r="550" spans="1:3" x14ac:dyDescent="0.3">
      <c r="A550" t="s">
        <v>1610</v>
      </c>
      <c r="B550" t="s">
        <v>1612</v>
      </c>
      <c r="C550">
        <v>1</v>
      </c>
    </row>
    <row r="551" spans="1:3" x14ac:dyDescent="0.3">
      <c r="A551" t="s">
        <v>1563</v>
      </c>
      <c r="B551" t="s">
        <v>1564</v>
      </c>
      <c r="C551">
        <v>1</v>
      </c>
    </row>
    <row r="552" spans="1:3" x14ac:dyDescent="0.3">
      <c r="A552" t="s">
        <v>2066</v>
      </c>
      <c r="B552" t="s">
        <v>2068</v>
      </c>
      <c r="C552">
        <v>1</v>
      </c>
    </row>
    <row r="553" spans="1:3" x14ac:dyDescent="0.3">
      <c r="A553" t="s">
        <v>3730</v>
      </c>
      <c r="B553" t="s">
        <v>3731</v>
      </c>
      <c r="C553">
        <v>1</v>
      </c>
    </row>
    <row r="554" spans="1:3" x14ac:dyDescent="0.3">
      <c r="A554" t="s">
        <v>1623</v>
      </c>
      <c r="B554" t="s">
        <v>1624</v>
      </c>
      <c r="C554">
        <v>1</v>
      </c>
    </row>
    <row r="555" spans="1:3" x14ac:dyDescent="0.3">
      <c r="A555" t="s">
        <v>611</v>
      </c>
      <c r="B555" t="s">
        <v>612</v>
      </c>
      <c r="C555">
        <v>1</v>
      </c>
    </row>
    <row r="556" spans="1:3" x14ac:dyDescent="0.3">
      <c r="A556" t="s">
        <v>3720</v>
      </c>
      <c r="B556" t="s">
        <v>3721</v>
      </c>
      <c r="C556">
        <v>1</v>
      </c>
    </row>
    <row r="557" spans="1:3" x14ac:dyDescent="0.3">
      <c r="A557" t="s">
        <v>2311</v>
      </c>
      <c r="B557" t="s">
        <v>2312</v>
      </c>
      <c r="C557">
        <v>1</v>
      </c>
    </row>
    <row r="558" spans="1:3" x14ac:dyDescent="0.3">
      <c r="A558" t="s">
        <v>1721</v>
      </c>
      <c r="B558" t="s">
        <v>1722</v>
      </c>
      <c r="C558">
        <v>1</v>
      </c>
    </row>
    <row r="559" spans="1:3" x14ac:dyDescent="0.3">
      <c r="A559" t="s">
        <v>1664</v>
      </c>
      <c r="B559" t="s">
        <v>1665</v>
      </c>
      <c r="C559">
        <v>1</v>
      </c>
    </row>
    <row r="560" spans="1:3" x14ac:dyDescent="0.3">
      <c r="A560" t="s">
        <v>849</v>
      </c>
      <c r="B560" t="s">
        <v>850</v>
      </c>
      <c r="C560">
        <v>1</v>
      </c>
    </row>
    <row r="561" spans="1:3" x14ac:dyDescent="0.3">
      <c r="A561" t="s">
        <v>2164</v>
      </c>
      <c r="B561" t="s">
        <v>2165</v>
      </c>
      <c r="C561">
        <v>1</v>
      </c>
    </row>
    <row r="562" spans="1:3" x14ac:dyDescent="0.3">
      <c r="A562" t="s">
        <v>523</v>
      </c>
      <c r="B562" t="s">
        <v>524</v>
      </c>
      <c r="C562">
        <v>1</v>
      </c>
    </row>
    <row r="563" spans="1:3" x14ac:dyDescent="0.3">
      <c r="A563" t="s">
        <v>584</v>
      </c>
      <c r="B563" t="s">
        <v>585</v>
      </c>
      <c r="C563">
        <v>1</v>
      </c>
    </row>
    <row r="564" spans="1:3" x14ac:dyDescent="0.3">
      <c r="A564" t="s">
        <v>3648</v>
      </c>
      <c r="B564" t="s">
        <v>3649</v>
      </c>
      <c r="C564">
        <v>1</v>
      </c>
    </row>
    <row r="565" spans="1:3" x14ac:dyDescent="0.3">
      <c r="A565" t="s">
        <v>1597</v>
      </c>
      <c r="B565" t="s">
        <v>3572</v>
      </c>
      <c r="C565">
        <v>1</v>
      </c>
    </row>
    <row r="566" spans="1:3" x14ac:dyDescent="0.3">
      <c r="A566" t="s">
        <v>2261</v>
      </c>
      <c r="B566" t="s">
        <v>2262</v>
      </c>
      <c r="C566">
        <v>1</v>
      </c>
    </row>
    <row r="567" spans="1:3" x14ac:dyDescent="0.3">
      <c r="A567" t="s">
        <v>1508</v>
      </c>
      <c r="B567" t="s">
        <v>1510</v>
      </c>
      <c r="C567">
        <v>1</v>
      </c>
    </row>
    <row r="568" spans="1:3" x14ac:dyDescent="0.3">
      <c r="A568" t="s">
        <v>512</v>
      </c>
      <c r="B568" t="s">
        <v>513</v>
      </c>
      <c r="C568">
        <v>1</v>
      </c>
    </row>
    <row r="569" spans="1:3" x14ac:dyDescent="0.3">
      <c r="A569" t="s">
        <v>3667</v>
      </c>
      <c r="B569" t="s">
        <v>3668</v>
      </c>
      <c r="C569">
        <v>1</v>
      </c>
    </row>
    <row r="570" spans="1:3" x14ac:dyDescent="0.3">
      <c r="A570" t="s">
        <v>446</v>
      </c>
      <c r="B570" t="s">
        <v>447</v>
      </c>
      <c r="C570">
        <v>1</v>
      </c>
    </row>
    <row r="571" spans="1:3" x14ac:dyDescent="0.3">
      <c r="A571" t="s">
        <v>2218</v>
      </c>
      <c r="B571" t="s">
        <v>2217</v>
      </c>
      <c r="C571">
        <v>1</v>
      </c>
    </row>
    <row r="572" spans="1:3" x14ac:dyDescent="0.3">
      <c r="A572" t="s">
        <v>2434</v>
      </c>
      <c r="B572" t="s">
        <v>2435</v>
      </c>
      <c r="C572">
        <v>1</v>
      </c>
    </row>
    <row r="573" spans="1:3" x14ac:dyDescent="0.3">
      <c r="A573" t="s">
        <v>236</v>
      </c>
      <c r="B573" t="s">
        <v>238</v>
      </c>
      <c r="C573">
        <v>1</v>
      </c>
    </row>
    <row r="574" spans="1:3" x14ac:dyDescent="0.3">
      <c r="A574" t="s">
        <v>3542</v>
      </c>
      <c r="B574" t="s">
        <v>1209</v>
      </c>
      <c r="C574">
        <v>1</v>
      </c>
    </row>
    <row r="575" spans="1:3" x14ac:dyDescent="0.3">
      <c r="A575" t="s">
        <v>3724</v>
      </c>
      <c r="B575" t="s">
        <v>3725</v>
      </c>
      <c r="C575">
        <v>1</v>
      </c>
    </row>
    <row r="576" spans="1:3" x14ac:dyDescent="0.3">
      <c r="A576" t="s">
        <v>3703</v>
      </c>
      <c r="B576" t="s">
        <v>3704</v>
      </c>
      <c r="C576">
        <v>1</v>
      </c>
    </row>
    <row r="577" spans="1:3" x14ac:dyDescent="0.3">
      <c r="A577" t="s">
        <v>1029</v>
      </c>
      <c r="B577" t="s">
        <v>3628</v>
      </c>
      <c r="C577">
        <v>1</v>
      </c>
    </row>
    <row r="578" spans="1:3" x14ac:dyDescent="0.3">
      <c r="A578" t="s">
        <v>474</v>
      </c>
      <c r="B578" t="s">
        <v>476</v>
      </c>
      <c r="C578">
        <v>1</v>
      </c>
    </row>
    <row r="579" spans="1:3" x14ac:dyDescent="0.3">
      <c r="A579" t="s">
        <v>3633</v>
      </c>
      <c r="B579" t="s">
        <v>3634</v>
      </c>
      <c r="C579">
        <v>1</v>
      </c>
    </row>
    <row r="580" spans="1:3" x14ac:dyDescent="0.3">
      <c r="A580" t="s">
        <v>853</v>
      </c>
      <c r="B580" t="s">
        <v>854</v>
      </c>
      <c r="C580">
        <v>1</v>
      </c>
    </row>
    <row r="581" spans="1:3" x14ac:dyDescent="0.3">
      <c r="A581" t="s">
        <v>3620</v>
      </c>
      <c r="B581" t="s">
        <v>3621</v>
      </c>
      <c r="C581">
        <v>1</v>
      </c>
    </row>
    <row r="582" spans="1:3" x14ac:dyDescent="0.3">
      <c r="A582" t="s">
        <v>742</v>
      </c>
      <c r="B582" t="s">
        <v>743</v>
      </c>
      <c r="C582">
        <v>1</v>
      </c>
    </row>
    <row r="583" spans="1:3" x14ac:dyDescent="0.3">
      <c r="A583" t="s">
        <v>532</v>
      </c>
      <c r="B583" t="s">
        <v>534</v>
      </c>
      <c r="C583">
        <v>1</v>
      </c>
    </row>
    <row r="584" spans="1:3" x14ac:dyDescent="0.3">
      <c r="A584" t="s">
        <v>1963</v>
      </c>
      <c r="B584" t="s">
        <v>1962</v>
      </c>
      <c r="C584">
        <v>1</v>
      </c>
    </row>
    <row r="585" spans="1:3" x14ac:dyDescent="0.3">
      <c r="A585" t="s">
        <v>218</v>
      </c>
      <c r="B585" t="s">
        <v>47</v>
      </c>
      <c r="C585">
        <v>1</v>
      </c>
    </row>
    <row r="586" spans="1:3" x14ac:dyDescent="0.3">
      <c r="A586" t="s">
        <v>1651</v>
      </c>
      <c r="B586" t="s">
        <v>1652</v>
      </c>
      <c r="C586">
        <v>1</v>
      </c>
    </row>
    <row r="587" spans="1:3" x14ac:dyDescent="0.3">
      <c r="A587" t="s">
        <v>1785</v>
      </c>
      <c r="B587" t="s">
        <v>1786</v>
      </c>
      <c r="C587">
        <v>1</v>
      </c>
    </row>
    <row r="588" spans="1:3" x14ac:dyDescent="0.3">
      <c r="A588" t="s">
        <v>627</v>
      </c>
      <c r="B588" t="s">
        <v>589</v>
      </c>
      <c r="C588">
        <v>1</v>
      </c>
    </row>
    <row r="589" spans="1:3" x14ac:dyDescent="0.3">
      <c r="A589" t="s">
        <v>392</v>
      </c>
      <c r="B589" t="s">
        <v>393</v>
      </c>
      <c r="C589">
        <v>1</v>
      </c>
    </row>
    <row r="590" spans="1:3" x14ac:dyDescent="0.3">
      <c r="A590" t="s">
        <v>3718</v>
      </c>
      <c r="B590" t="s">
        <v>3719</v>
      </c>
      <c r="C590">
        <v>1</v>
      </c>
    </row>
    <row r="591" spans="1:3" x14ac:dyDescent="0.3">
      <c r="A591" t="s">
        <v>590</v>
      </c>
      <c r="B591" t="s">
        <v>591</v>
      </c>
      <c r="C591">
        <v>1</v>
      </c>
    </row>
    <row r="592" spans="1:3" x14ac:dyDescent="0.3">
      <c r="A592" t="s">
        <v>1399</v>
      </c>
      <c r="B592" t="s">
        <v>1400</v>
      </c>
      <c r="C592">
        <v>1</v>
      </c>
    </row>
    <row r="593" spans="1:3" x14ac:dyDescent="0.3">
      <c r="A593" t="s">
        <v>2005</v>
      </c>
      <c r="B593" t="s">
        <v>2006</v>
      </c>
      <c r="C593">
        <v>1</v>
      </c>
    </row>
    <row r="594" spans="1:3" x14ac:dyDescent="0.3">
      <c r="A594" t="s">
        <v>216</v>
      </c>
      <c r="B594" t="s">
        <v>3734</v>
      </c>
      <c r="C594">
        <v>1</v>
      </c>
    </row>
    <row r="595" spans="1:3" x14ac:dyDescent="0.3">
      <c r="A595" t="s">
        <v>1239</v>
      </c>
      <c r="B595" t="s">
        <v>1240</v>
      </c>
      <c r="C595">
        <v>1</v>
      </c>
    </row>
    <row r="596" spans="1:3" x14ac:dyDescent="0.3">
      <c r="A596" t="s">
        <v>574</v>
      </c>
      <c r="B596" t="s">
        <v>573</v>
      </c>
      <c r="C596">
        <v>1</v>
      </c>
    </row>
    <row r="597" spans="1:3" x14ac:dyDescent="0.3">
      <c r="A597" t="s">
        <v>1083</v>
      </c>
      <c r="B597" t="s">
        <v>1084</v>
      </c>
      <c r="C597">
        <v>1</v>
      </c>
    </row>
    <row r="598" spans="1:3" x14ac:dyDescent="0.3">
      <c r="A598" t="s">
        <v>3741</v>
      </c>
      <c r="B598" t="s">
        <v>3742</v>
      </c>
      <c r="C598">
        <v>1</v>
      </c>
    </row>
    <row r="599" spans="1:3" x14ac:dyDescent="0.3">
      <c r="A599" t="s">
        <v>827</v>
      </c>
      <c r="B599" t="s">
        <v>227</v>
      </c>
      <c r="C599">
        <v>1</v>
      </c>
    </row>
    <row r="600" spans="1:3" x14ac:dyDescent="0.3">
      <c r="A600" t="s">
        <v>3722</v>
      </c>
      <c r="B600" t="s">
        <v>3723</v>
      </c>
      <c r="C600">
        <v>1</v>
      </c>
    </row>
    <row r="601" spans="1:3" x14ac:dyDescent="0.3">
      <c r="A601" t="s">
        <v>1567</v>
      </c>
      <c r="B601" t="s">
        <v>752</v>
      </c>
      <c r="C601">
        <v>1</v>
      </c>
    </row>
    <row r="602" spans="1:3" x14ac:dyDescent="0.3">
      <c r="A602" t="s">
        <v>1066</v>
      </c>
      <c r="B602" t="s">
        <v>1067</v>
      </c>
      <c r="C602">
        <v>1</v>
      </c>
    </row>
    <row r="603" spans="1:3" x14ac:dyDescent="0.3">
      <c r="A603" t="s">
        <v>202</v>
      </c>
      <c r="B603" t="s">
        <v>3669</v>
      </c>
      <c r="C603">
        <v>1</v>
      </c>
    </row>
    <row r="604" spans="1:3" x14ac:dyDescent="0.3">
      <c r="A604" t="s">
        <v>862</v>
      </c>
      <c r="B604" t="s">
        <v>863</v>
      </c>
      <c r="C604">
        <v>1</v>
      </c>
    </row>
    <row r="605" spans="1:3" x14ac:dyDescent="0.3">
      <c r="A605" t="s">
        <v>2295</v>
      </c>
      <c r="B605" t="s">
        <v>2296</v>
      </c>
      <c r="C605">
        <v>1</v>
      </c>
    </row>
    <row r="606" spans="1:3" x14ac:dyDescent="0.3">
      <c r="A606" t="s">
        <v>3638</v>
      </c>
      <c r="B606" t="s">
        <v>3639</v>
      </c>
      <c r="C606">
        <v>1</v>
      </c>
    </row>
    <row r="607" spans="1:3" x14ac:dyDescent="0.3">
      <c r="A607" t="s">
        <v>974</v>
      </c>
      <c r="B607" t="s">
        <v>976</v>
      </c>
      <c r="C607">
        <v>1</v>
      </c>
    </row>
    <row r="608" spans="1:3" x14ac:dyDescent="0.3">
      <c r="A608" t="s">
        <v>481</v>
      </c>
      <c r="B608" t="s">
        <v>3573</v>
      </c>
      <c r="C608">
        <v>1</v>
      </c>
    </row>
    <row r="609" spans="1:3" x14ac:dyDescent="0.3">
      <c r="A609" t="s">
        <v>1975</v>
      </c>
      <c r="B609" t="s">
        <v>1976</v>
      </c>
      <c r="C609">
        <v>1</v>
      </c>
    </row>
    <row r="610" spans="1:3" x14ac:dyDescent="0.3">
      <c r="A610" t="s">
        <v>1645</v>
      </c>
      <c r="B610" t="s">
        <v>1647</v>
      </c>
      <c r="C610">
        <v>1</v>
      </c>
    </row>
    <row r="611" spans="1:3" x14ac:dyDescent="0.3">
      <c r="A611" t="s">
        <v>1641</v>
      </c>
      <c r="B611" t="s">
        <v>1642</v>
      </c>
      <c r="C611">
        <v>1</v>
      </c>
    </row>
    <row r="612" spans="1:3" x14ac:dyDescent="0.3">
      <c r="A612" t="s">
        <v>203</v>
      </c>
      <c r="B612" t="s">
        <v>1749</v>
      </c>
      <c r="C612">
        <v>1</v>
      </c>
    </row>
    <row r="613" spans="1:3" x14ac:dyDescent="0.3">
      <c r="A613" t="s">
        <v>1093</v>
      </c>
      <c r="B613" t="s">
        <v>3682</v>
      </c>
      <c r="C613">
        <v>1</v>
      </c>
    </row>
    <row r="614" spans="1:3" x14ac:dyDescent="0.3">
      <c r="A614" t="s">
        <v>2154</v>
      </c>
      <c r="B614" t="s">
        <v>2155</v>
      </c>
      <c r="C614">
        <v>1</v>
      </c>
    </row>
    <row r="615" spans="1:3" x14ac:dyDescent="0.3">
      <c r="A615" t="s">
        <v>3732</v>
      </c>
      <c r="B615" t="s">
        <v>3733</v>
      </c>
      <c r="C615">
        <v>1</v>
      </c>
    </row>
    <row r="616" spans="1:3" x14ac:dyDescent="0.3">
      <c r="A616" t="s">
        <v>3653</v>
      </c>
      <c r="B616" t="s">
        <v>3654</v>
      </c>
      <c r="C616">
        <v>1</v>
      </c>
    </row>
    <row r="617" spans="1:3" x14ac:dyDescent="0.3">
      <c r="A617" t="s">
        <v>2433</v>
      </c>
      <c r="B617" t="s">
        <v>1642</v>
      </c>
      <c r="C617">
        <v>1</v>
      </c>
    </row>
    <row r="618" spans="1:3" x14ac:dyDescent="0.3">
      <c r="A618" t="s">
        <v>1669</v>
      </c>
      <c r="B618" t="s">
        <v>1670</v>
      </c>
      <c r="C618">
        <v>1</v>
      </c>
    </row>
    <row r="619" spans="1:3" x14ac:dyDescent="0.3">
      <c r="A619" t="s">
        <v>577</v>
      </c>
      <c r="B619" t="s">
        <v>578</v>
      </c>
      <c r="C619">
        <v>1</v>
      </c>
    </row>
    <row r="620" spans="1:3" x14ac:dyDescent="0.3">
      <c r="A620" t="s">
        <v>1099</v>
      </c>
      <c r="B620" t="s">
        <v>1100</v>
      </c>
      <c r="C620">
        <v>1</v>
      </c>
    </row>
    <row r="621" spans="1:3" x14ac:dyDescent="0.3">
      <c r="A621" t="s">
        <v>3691</v>
      </c>
      <c r="B621" t="s">
        <v>3692</v>
      </c>
      <c r="C621">
        <v>1</v>
      </c>
    </row>
    <row r="622" spans="1:3" x14ac:dyDescent="0.3">
      <c r="A622" t="s">
        <v>1491</v>
      </c>
      <c r="B622" t="s">
        <v>1493</v>
      </c>
      <c r="C622">
        <v>1</v>
      </c>
    </row>
    <row r="623" spans="1:3" x14ac:dyDescent="0.3">
      <c r="A623" t="s">
        <v>744</v>
      </c>
      <c r="B623" t="s">
        <v>745</v>
      </c>
      <c r="C623">
        <v>1</v>
      </c>
    </row>
    <row r="624" spans="1:3" x14ac:dyDescent="0.3">
      <c r="A624" t="s">
        <v>1598</v>
      </c>
      <c r="B624" t="s">
        <v>1600</v>
      </c>
      <c r="C624">
        <v>1</v>
      </c>
    </row>
    <row r="625" spans="1:3" x14ac:dyDescent="0.3">
      <c r="A625" t="s">
        <v>903</v>
      </c>
      <c r="B625" t="s">
        <v>3698</v>
      </c>
      <c r="C625">
        <v>1</v>
      </c>
    </row>
    <row r="626" spans="1:3" x14ac:dyDescent="0.3">
      <c r="A626" t="s">
        <v>1408</v>
      </c>
      <c r="B626" t="s">
        <v>1409</v>
      </c>
      <c r="C626">
        <v>1</v>
      </c>
    </row>
    <row r="627" spans="1:3" x14ac:dyDescent="0.3">
      <c r="A627" t="s">
        <v>1064</v>
      </c>
      <c r="B627" t="s">
        <v>1065</v>
      </c>
      <c r="C627">
        <v>1</v>
      </c>
    </row>
    <row r="628" spans="1:3" x14ac:dyDescent="0.3">
      <c r="A628" t="s">
        <v>1212</v>
      </c>
      <c r="B628" t="s">
        <v>1209</v>
      </c>
      <c r="C628">
        <v>1</v>
      </c>
    </row>
    <row r="629" spans="1:3" x14ac:dyDescent="0.3">
      <c r="A629" t="s">
        <v>1861</v>
      </c>
      <c r="B629" t="s">
        <v>1860</v>
      </c>
      <c r="C629">
        <v>1</v>
      </c>
    </row>
    <row r="630" spans="1:3" x14ac:dyDescent="0.3">
      <c r="A630" t="s">
        <v>3538</v>
      </c>
      <c r="B630" t="s">
        <v>3539</v>
      </c>
      <c r="C630">
        <v>1</v>
      </c>
    </row>
    <row r="631" spans="1:3" x14ac:dyDescent="0.3">
      <c r="A631" t="s">
        <v>1981</v>
      </c>
      <c r="B631" t="s">
        <v>1982</v>
      </c>
      <c r="C631">
        <v>1</v>
      </c>
    </row>
    <row r="632" spans="1:3" x14ac:dyDescent="0.3">
      <c r="A632" t="s">
        <v>1455</v>
      </c>
      <c r="B632" t="s">
        <v>1456</v>
      </c>
      <c r="C632">
        <v>1</v>
      </c>
    </row>
    <row r="633" spans="1:3" x14ac:dyDescent="0.3">
      <c r="A633" t="s">
        <v>373</v>
      </c>
      <c r="B633" t="s">
        <v>374</v>
      </c>
      <c r="C633">
        <v>1</v>
      </c>
    </row>
    <row r="634" spans="1:3" x14ac:dyDescent="0.3">
      <c r="A634" t="s">
        <v>2242</v>
      </c>
      <c r="B634" t="s">
        <v>3664</v>
      </c>
      <c r="C634">
        <v>1</v>
      </c>
    </row>
    <row r="635" spans="1:3" x14ac:dyDescent="0.3">
      <c r="A635" t="s">
        <v>3708</v>
      </c>
      <c r="B635" t="s">
        <v>3709</v>
      </c>
      <c r="C635">
        <v>1</v>
      </c>
    </row>
    <row r="636" spans="1:3" x14ac:dyDescent="0.3">
      <c r="A636" t="s">
        <v>748</v>
      </c>
      <c r="B636" t="s">
        <v>3688</v>
      </c>
      <c r="C636">
        <v>1</v>
      </c>
    </row>
    <row r="637" spans="1:3" x14ac:dyDescent="0.3">
      <c r="A637" t="s">
        <v>770</v>
      </c>
      <c r="B637" t="s">
        <v>771</v>
      </c>
      <c r="C637">
        <v>1</v>
      </c>
    </row>
    <row r="638" spans="1:3" x14ac:dyDescent="0.3">
      <c r="A638" t="s">
        <v>2259</v>
      </c>
      <c r="B638" t="s">
        <v>2260</v>
      </c>
      <c r="C638">
        <v>1</v>
      </c>
    </row>
    <row r="639" spans="1:3" x14ac:dyDescent="0.3">
      <c r="A639" t="s">
        <v>3743</v>
      </c>
      <c r="B639" t="s">
        <v>3744</v>
      </c>
      <c r="C639">
        <v>1</v>
      </c>
    </row>
    <row r="640" spans="1:3" x14ac:dyDescent="0.3">
      <c r="A640" t="s">
        <v>1607</v>
      </c>
      <c r="B640" t="s">
        <v>1609</v>
      </c>
      <c r="C640">
        <v>1</v>
      </c>
    </row>
    <row r="641" spans="1:3" x14ac:dyDescent="0.3">
      <c r="A641" t="s">
        <v>2253</v>
      </c>
      <c r="B641" t="s">
        <v>2254</v>
      </c>
      <c r="C641">
        <v>1</v>
      </c>
    </row>
    <row r="642" spans="1:3" x14ac:dyDescent="0.3">
      <c r="A642" t="s">
        <v>2073</v>
      </c>
      <c r="B642" t="s">
        <v>2074</v>
      </c>
      <c r="C642">
        <v>1</v>
      </c>
    </row>
    <row r="643" spans="1:3" x14ac:dyDescent="0.3">
      <c r="A643" t="s">
        <v>2151</v>
      </c>
      <c r="B643" t="s">
        <v>3699</v>
      </c>
      <c r="C643">
        <v>1</v>
      </c>
    </row>
    <row r="644" spans="1:3" x14ac:dyDescent="0.3">
      <c r="A644" t="s">
        <v>435</v>
      </c>
      <c r="B644" t="s">
        <v>436</v>
      </c>
      <c r="C644">
        <v>1</v>
      </c>
    </row>
    <row r="645" spans="1:3" x14ac:dyDescent="0.3">
      <c r="A645" t="s">
        <v>3524</v>
      </c>
      <c r="B645" t="s">
        <v>3525</v>
      </c>
      <c r="C645">
        <v>1</v>
      </c>
    </row>
    <row r="646" spans="1:3" x14ac:dyDescent="0.3">
      <c r="A646" t="s">
        <v>1346</v>
      </c>
      <c r="B646" t="s">
        <v>3523</v>
      </c>
      <c r="C646">
        <v>1</v>
      </c>
    </row>
    <row r="647" spans="1:3" x14ac:dyDescent="0.3">
      <c r="A647" t="s">
        <v>2350</v>
      </c>
      <c r="B647" t="s">
        <v>2351</v>
      </c>
      <c r="C647">
        <v>1</v>
      </c>
    </row>
    <row r="648" spans="1:3" x14ac:dyDescent="0.3">
      <c r="A648" t="s">
        <v>2108</v>
      </c>
      <c r="B648" t="s">
        <v>2109</v>
      </c>
      <c r="C648">
        <v>1</v>
      </c>
    </row>
    <row r="649" spans="1:3" x14ac:dyDescent="0.3">
      <c r="A649" t="s">
        <v>353</v>
      </c>
      <c r="B649" t="s">
        <v>354</v>
      </c>
      <c r="C649">
        <v>1</v>
      </c>
    </row>
    <row r="650" spans="1:3" x14ac:dyDescent="0.3">
      <c r="A650" t="s">
        <v>1927</v>
      </c>
      <c r="B650" t="s">
        <v>3528</v>
      </c>
      <c r="C650">
        <v>1</v>
      </c>
    </row>
    <row r="651" spans="1:3" x14ac:dyDescent="0.3">
      <c r="A651" t="s">
        <v>1466</v>
      </c>
      <c r="B651" t="s">
        <v>1467</v>
      </c>
      <c r="C651">
        <v>1</v>
      </c>
    </row>
    <row r="652" spans="1:3" x14ac:dyDescent="0.3">
      <c r="A652" t="s">
        <v>1453</v>
      </c>
      <c r="B652" t="s">
        <v>1454</v>
      </c>
      <c r="C652">
        <v>1</v>
      </c>
    </row>
    <row r="653" spans="1:3" x14ac:dyDescent="0.3">
      <c r="A653" t="s">
        <v>2129</v>
      </c>
      <c r="B653" t="s">
        <v>2130</v>
      </c>
      <c r="C653">
        <v>1</v>
      </c>
    </row>
    <row r="654" spans="1:3" x14ac:dyDescent="0.3">
      <c r="A654" t="s">
        <v>1915</v>
      </c>
      <c r="B654" t="s">
        <v>1917</v>
      </c>
      <c r="C654">
        <v>1</v>
      </c>
    </row>
    <row r="655" spans="1:3" x14ac:dyDescent="0.3">
      <c r="A655" t="s">
        <v>3695</v>
      </c>
      <c r="B655" t="s">
        <v>3696</v>
      </c>
      <c r="C655">
        <v>1</v>
      </c>
    </row>
    <row r="656" spans="1:3" x14ac:dyDescent="0.3">
      <c r="A656" t="s">
        <v>1984</v>
      </c>
      <c r="B656" t="s">
        <v>1982</v>
      </c>
      <c r="C656">
        <v>1</v>
      </c>
    </row>
    <row r="657" spans="1:3" x14ac:dyDescent="0.3">
      <c r="A657" t="s">
        <v>1220</v>
      </c>
      <c r="B657" t="s">
        <v>1222</v>
      </c>
      <c r="C657">
        <v>1</v>
      </c>
    </row>
    <row r="658" spans="1:3" x14ac:dyDescent="0.3">
      <c r="A658" t="s">
        <v>1118</v>
      </c>
      <c r="B658" t="s">
        <v>3547</v>
      </c>
      <c r="C658">
        <v>1</v>
      </c>
    </row>
    <row r="659" spans="1:3" x14ac:dyDescent="0.3">
      <c r="A659" t="s">
        <v>2049</v>
      </c>
      <c r="B659" t="s">
        <v>2050</v>
      </c>
      <c r="C659">
        <v>1</v>
      </c>
    </row>
    <row r="660" spans="1:3" x14ac:dyDescent="0.3">
      <c r="A660" t="s">
        <v>1909</v>
      </c>
      <c r="B660" t="s">
        <v>1908</v>
      </c>
      <c r="C660">
        <v>1</v>
      </c>
    </row>
    <row r="661" spans="1:3" x14ac:dyDescent="0.3">
      <c r="A661" t="s">
        <v>3556</v>
      </c>
      <c r="B661" t="s">
        <v>3557</v>
      </c>
      <c r="C661">
        <v>1</v>
      </c>
    </row>
    <row r="662" spans="1:3" x14ac:dyDescent="0.3">
      <c r="A662" t="s">
        <v>1787</v>
      </c>
      <c r="B662" t="s">
        <v>1788</v>
      </c>
      <c r="C662">
        <v>1</v>
      </c>
    </row>
    <row r="663" spans="1:3" x14ac:dyDescent="0.3">
      <c r="A663" t="s">
        <v>3689</v>
      </c>
      <c r="B663" t="s">
        <v>3690</v>
      </c>
      <c r="C663">
        <v>1</v>
      </c>
    </row>
    <row r="664" spans="1:3" x14ac:dyDescent="0.3">
      <c r="A664" t="s">
        <v>1886</v>
      </c>
      <c r="B664" t="s">
        <v>1887</v>
      </c>
      <c r="C664">
        <v>1</v>
      </c>
    </row>
    <row r="665" spans="1:3" x14ac:dyDescent="0.3">
      <c r="A665" t="s">
        <v>3735</v>
      </c>
      <c r="B665" t="s">
        <v>3736</v>
      </c>
      <c r="C665">
        <v>1</v>
      </c>
    </row>
    <row r="666" spans="1:3" x14ac:dyDescent="0.3">
      <c r="A666" t="s">
        <v>2144</v>
      </c>
      <c r="B666" t="s">
        <v>2145</v>
      </c>
      <c r="C666">
        <v>1</v>
      </c>
    </row>
    <row r="667" spans="1:3" x14ac:dyDescent="0.3">
      <c r="A667" t="s">
        <v>1071</v>
      </c>
      <c r="B667" t="s">
        <v>1072</v>
      </c>
      <c r="C667">
        <v>1</v>
      </c>
    </row>
    <row r="668" spans="1:3" x14ac:dyDescent="0.3">
      <c r="A668" t="s">
        <v>686</v>
      </c>
      <c r="B668" t="s">
        <v>687</v>
      </c>
      <c r="C668">
        <v>1</v>
      </c>
    </row>
    <row r="669" spans="1:3" x14ac:dyDescent="0.3">
      <c r="A669" t="s">
        <v>998</v>
      </c>
      <c r="B669" t="s">
        <v>999</v>
      </c>
      <c r="C669">
        <v>1</v>
      </c>
    </row>
    <row r="670" spans="1:3" x14ac:dyDescent="0.3">
      <c r="A670" t="s">
        <v>872</v>
      </c>
      <c r="B670" t="s">
        <v>873</v>
      </c>
      <c r="C670">
        <v>1</v>
      </c>
    </row>
    <row r="671" spans="1:3" x14ac:dyDescent="0.3">
      <c r="A671" t="s">
        <v>1372</v>
      </c>
      <c r="B671" t="s">
        <v>1373</v>
      </c>
      <c r="C671">
        <v>1</v>
      </c>
    </row>
    <row r="672" spans="1:3" x14ac:dyDescent="0.3">
      <c r="A672" t="s">
        <v>1411</v>
      </c>
      <c r="B672" t="s">
        <v>1413</v>
      </c>
      <c r="C672">
        <v>1</v>
      </c>
    </row>
    <row r="673" spans="1:3" x14ac:dyDescent="0.3">
      <c r="A673" t="s">
        <v>1442</v>
      </c>
      <c r="B673" t="s">
        <v>1444</v>
      </c>
      <c r="C673">
        <v>1</v>
      </c>
    </row>
    <row r="674" spans="1:3" x14ac:dyDescent="0.3">
      <c r="A674" t="s">
        <v>3700</v>
      </c>
      <c r="B674" t="s">
        <v>3701</v>
      </c>
      <c r="C674">
        <v>1</v>
      </c>
    </row>
    <row r="675" spans="1:3" x14ac:dyDescent="0.3">
      <c r="A675" t="s">
        <v>2344</v>
      </c>
      <c r="B675" t="s">
        <v>507</v>
      </c>
      <c r="C675">
        <v>1</v>
      </c>
    </row>
    <row r="676" spans="1:3" x14ac:dyDescent="0.3">
      <c r="A676" t="s">
        <v>925</v>
      </c>
      <c r="B676" t="s">
        <v>926</v>
      </c>
      <c r="C676">
        <v>1</v>
      </c>
    </row>
    <row r="677" spans="1:3" x14ac:dyDescent="0.3">
      <c r="A677" t="s">
        <v>2160</v>
      </c>
      <c r="B677" t="s">
        <v>2161</v>
      </c>
      <c r="C677">
        <v>1</v>
      </c>
    </row>
    <row r="678" spans="1:3" x14ac:dyDescent="0.3">
      <c r="A678" t="s">
        <v>2413</v>
      </c>
      <c r="B678" t="s">
        <v>2414</v>
      </c>
      <c r="C678">
        <v>1</v>
      </c>
    </row>
    <row r="679" spans="1:3" x14ac:dyDescent="0.3">
      <c r="A679" t="s">
        <v>2385</v>
      </c>
      <c r="B679" t="s">
        <v>2386</v>
      </c>
      <c r="C679">
        <v>1</v>
      </c>
    </row>
    <row r="680" spans="1:3" x14ac:dyDescent="0.3">
      <c r="A680" t="s">
        <v>396</v>
      </c>
      <c r="B680" t="s">
        <v>397</v>
      </c>
      <c r="C680">
        <v>1</v>
      </c>
    </row>
    <row r="681" spans="1:3" x14ac:dyDescent="0.3">
      <c r="A681" t="s">
        <v>2287</v>
      </c>
      <c r="B681" t="s">
        <v>2288</v>
      </c>
      <c r="C681">
        <v>1</v>
      </c>
    </row>
    <row r="682" spans="1:3" x14ac:dyDescent="0.3">
      <c r="A682" t="s">
        <v>1657</v>
      </c>
      <c r="B682" t="s">
        <v>1658</v>
      </c>
      <c r="C682">
        <v>1</v>
      </c>
    </row>
    <row r="683" spans="1:3" x14ac:dyDescent="0.3">
      <c r="A683" t="s">
        <v>2221</v>
      </c>
      <c r="B683" t="s">
        <v>2223</v>
      </c>
      <c r="C683">
        <v>1</v>
      </c>
    </row>
    <row r="684" spans="1:3" x14ac:dyDescent="0.3">
      <c r="A684" t="s">
        <v>740</v>
      </c>
      <c r="B684" t="s">
        <v>741</v>
      </c>
      <c r="C684">
        <v>1</v>
      </c>
    </row>
    <row r="685" spans="1:3" x14ac:dyDescent="0.3">
      <c r="A685" t="s">
        <v>1200</v>
      </c>
      <c r="B685" t="s">
        <v>1201</v>
      </c>
      <c r="C685">
        <v>1</v>
      </c>
    </row>
    <row r="686" spans="1:3" x14ac:dyDescent="0.3">
      <c r="A686" t="s">
        <v>1223</v>
      </c>
      <c r="B686" t="s">
        <v>1222</v>
      </c>
      <c r="C686">
        <v>1</v>
      </c>
    </row>
    <row r="687" spans="1:3" x14ac:dyDescent="0.3">
      <c r="A687" t="s">
        <v>2340</v>
      </c>
      <c r="B687" t="s">
        <v>2341</v>
      </c>
      <c r="C687">
        <v>1</v>
      </c>
    </row>
    <row r="688" spans="1:3" x14ac:dyDescent="0.3">
      <c r="A688" t="s">
        <v>1704</v>
      </c>
      <c r="B688" t="s">
        <v>1705</v>
      </c>
      <c r="C688">
        <v>1</v>
      </c>
    </row>
    <row r="689" spans="1:3" x14ac:dyDescent="0.3">
      <c r="A689" t="s">
        <v>247</v>
      </c>
      <c r="B689" t="s">
        <v>3637</v>
      </c>
      <c r="C689">
        <v>1</v>
      </c>
    </row>
    <row r="690" spans="1:3" x14ac:dyDescent="0.3">
      <c r="A690" t="s">
        <v>215</v>
      </c>
      <c r="B690" t="s">
        <v>45</v>
      </c>
      <c r="C690">
        <v>1</v>
      </c>
    </row>
    <row r="691" spans="1:3" x14ac:dyDescent="0.3">
      <c r="A691" t="s">
        <v>2142</v>
      </c>
      <c r="B691" t="s">
        <v>2143</v>
      </c>
      <c r="C691">
        <v>1</v>
      </c>
    </row>
    <row r="692" spans="1:3" x14ac:dyDescent="0.3">
      <c r="A692" t="s">
        <v>3526</v>
      </c>
      <c r="B692" t="s">
        <v>3527</v>
      </c>
      <c r="C692">
        <v>1</v>
      </c>
    </row>
    <row r="693" spans="1:3" x14ac:dyDescent="0.3">
      <c r="A693" t="s">
        <v>1210</v>
      </c>
      <c r="B693" t="s">
        <v>1209</v>
      </c>
      <c r="C693">
        <v>1</v>
      </c>
    </row>
    <row r="694" spans="1:3" x14ac:dyDescent="0.3">
      <c r="A694" t="s">
        <v>790</v>
      </c>
      <c r="B694" t="s">
        <v>791</v>
      </c>
      <c r="C694">
        <v>1</v>
      </c>
    </row>
    <row r="695" spans="1:3" x14ac:dyDescent="0.3">
      <c r="A695" t="s">
        <v>682</v>
      </c>
      <c r="B695" t="s">
        <v>683</v>
      </c>
      <c r="C695">
        <v>1</v>
      </c>
    </row>
    <row r="696" spans="1:3" x14ac:dyDescent="0.3">
      <c r="A696" t="s">
        <v>811</v>
      </c>
      <c r="B696" t="s">
        <v>813</v>
      </c>
      <c r="C696">
        <v>1</v>
      </c>
    </row>
    <row r="697" spans="1:3" x14ac:dyDescent="0.3">
      <c r="A697" t="s">
        <v>831</v>
      </c>
      <c r="B697" t="s">
        <v>832</v>
      </c>
      <c r="C697">
        <v>1</v>
      </c>
    </row>
    <row r="698" spans="1:3" x14ac:dyDescent="0.3">
      <c r="A698" t="s">
        <v>3540</v>
      </c>
      <c r="B698" t="s">
        <v>3541</v>
      </c>
      <c r="C698">
        <v>1</v>
      </c>
    </row>
    <row r="699" spans="1:3" x14ac:dyDescent="0.3">
      <c r="A699" t="s">
        <v>2366</v>
      </c>
      <c r="B699" t="s">
        <v>2367</v>
      </c>
      <c r="C699">
        <v>1</v>
      </c>
    </row>
    <row r="700" spans="1:3" x14ac:dyDescent="0.3">
      <c r="A700" t="s">
        <v>3624</v>
      </c>
      <c r="B700" t="s">
        <v>3625</v>
      </c>
      <c r="C700">
        <v>1</v>
      </c>
    </row>
    <row r="701" spans="1:3" x14ac:dyDescent="0.3">
      <c r="A701" t="s">
        <v>3643</v>
      </c>
      <c r="B701" t="s">
        <v>3644</v>
      </c>
      <c r="C701">
        <v>1</v>
      </c>
    </row>
    <row r="702" spans="1:3" x14ac:dyDescent="0.3">
      <c r="A702" t="s">
        <v>738</v>
      </c>
      <c r="B702" t="s">
        <v>739</v>
      </c>
      <c r="C702">
        <v>1</v>
      </c>
    </row>
    <row r="703" spans="1:3" x14ac:dyDescent="0.3">
      <c r="A703" t="s">
        <v>2383</v>
      </c>
      <c r="B703" t="s">
        <v>2384</v>
      </c>
      <c r="C703">
        <v>1</v>
      </c>
    </row>
    <row r="704" spans="1:3" x14ac:dyDescent="0.3">
      <c r="A704" t="s">
        <v>1331</v>
      </c>
      <c r="B704" t="s">
        <v>1332</v>
      </c>
      <c r="C704">
        <v>1</v>
      </c>
    </row>
    <row r="705" spans="1:3" x14ac:dyDescent="0.3">
      <c r="A705" t="s">
        <v>1928</v>
      </c>
      <c r="B705" t="s">
        <v>1930</v>
      </c>
      <c r="C705">
        <v>1</v>
      </c>
    </row>
    <row r="706" spans="1:3" x14ac:dyDescent="0.3">
      <c r="A706" t="s">
        <v>3618</v>
      </c>
      <c r="B706" t="s">
        <v>3619</v>
      </c>
      <c r="C706">
        <v>1</v>
      </c>
    </row>
    <row r="707" spans="1:3" x14ac:dyDescent="0.3">
      <c r="A707" t="s">
        <v>3635</v>
      </c>
      <c r="B707" t="s">
        <v>3636</v>
      </c>
      <c r="C707">
        <v>1</v>
      </c>
    </row>
    <row r="708" spans="1:3" x14ac:dyDescent="0.3">
      <c r="A708" t="s">
        <v>1572</v>
      </c>
      <c r="B708" t="s">
        <v>1574</v>
      </c>
      <c r="C708">
        <v>1</v>
      </c>
    </row>
    <row r="709" spans="1:3" x14ac:dyDescent="0.3">
      <c r="A709" t="s">
        <v>2200</v>
      </c>
      <c r="B709" t="s">
        <v>2201</v>
      </c>
      <c r="C709">
        <v>1</v>
      </c>
    </row>
    <row r="710" spans="1:3" x14ac:dyDescent="0.3">
      <c r="A710" t="s">
        <v>1740</v>
      </c>
      <c r="B710" t="s">
        <v>1741</v>
      </c>
      <c r="C710">
        <v>1</v>
      </c>
    </row>
    <row r="711" spans="1:3" x14ac:dyDescent="0.3">
      <c r="A711" t="s">
        <v>1959</v>
      </c>
      <c r="B711" t="s">
        <v>1961</v>
      </c>
      <c r="C711">
        <v>1</v>
      </c>
    </row>
    <row r="712" spans="1:3" x14ac:dyDescent="0.3">
      <c r="A712" t="s">
        <v>3536</v>
      </c>
      <c r="B712" t="s">
        <v>3537</v>
      </c>
      <c r="C712">
        <v>1</v>
      </c>
    </row>
    <row r="713" spans="1:3" x14ac:dyDescent="0.3">
      <c r="A713" t="s">
        <v>3686</v>
      </c>
      <c r="B713" t="s">
        <v>3687</v>
      </c>
      <c r="C713">
        <v>1</v>
      </c>
    </row>
    <row r="714" spans="1:3" x14ac:dyDescent="0.3">
      <c r="A714" t="s">
        <v>1062</v>
      </c>
      <c r="B714" t="s">
        <v>1063</v>
      </c>
      <c r="C714">
        <v>1</v>
      </c>
    </row>
    <row r="715" spans="1:3" x14ac:dyDescent="0.3">
      <c r="A715" t="s">
        <v>1237</v>
      </c>
      <c r="B715" t="s">
        <v>1238</v>
      </c>
      <c r="C715">
        <v>1</v>
      </c>
    </row>
    <row r="716" spans="1:3" x14ac:dyDescent="0.3">
      <c r="A716" t="s">
        <v>1097</v>
      </c>
      <c r="B716" t="s">
        <v>1098</v>
      </c>
      <c r="C716">
        <v>1</v>
      </c>
    </row>
    <row r="717" spans="1:3" x14ac:dyDescent="0.3">
      <c r="A717" t="s">
        <v>3646</v>
      </c>
      <c r="B717" t="s">
        <v>3647</v>
      </c>
      <c r="C717">
        <v>1</v>
      </c>
    </row>
    <row r="718" spans="1:3" x14ac:dyDescent="0.3">
      <c r="A718" t="s">
        <v>669</v>
      </c>
      <c r="B718" t="s">
        <v>671</v>
      </c>
      <c r="C718">
        <v>1</v>
      </c>
    </row>
    <row r="719" spans="1:3" x14ac:dyDescent="0.3">
      <c r="A719" t="s">
        <v>1012</v>
      </c>
      <c r="B719" t="s">
        <v>3697</v>
      </c>
      <c r="C719">
        <v>1</v>
      </c>
    </row>
    <row r="720" spans="1:3" x14ac:dyDescent="0.3">
      <c r="A720" t="s">
        <v>3629</v>
      </c>
      <c r="B720" t="s">
        <v>3630</v>
      </c>
      <c r="C720">
        <v>1</v>
      </c>
    </row>
    <row r="721" spans="1:3" x14ac:dyDescent="0.3">
      <c r="A721" t="s">
        <v>1386</v>
      </c>
      <c r="B721" t="s">
        <v>1387</v>
      </c>
      <c r="C721">
        <v>1</v>
      </c>
    </row>
    <row r="722" spans="1:3" x14ac:dyDescent="0.3">
      <c r="A722" t="s">
        <v>758</v>
      </c>
      <c r="B722" t="s">
        <v>759</v>
      </c>
      <c r="C722">
        <v>1</v>
      </c>
    </row>
    <row r="723" spans="1:3" x14ac:dyDescent="0.3">
      <c r="A723" t="s">
        <v>3693</v>
      </c>
      <c r="B723" t="s">
        <v>3694</v>
      </c>
      <c r="C723">
        <v>1</v>
      </c>
    </row>
    <row r="724" spans="1:3" x14ac:dyDescent="0.3">
      <c r="A724" t="s">
        <v>2110</v>
      </c>
      <c r="B724" t="s">
        <v>2112</v>
      </c>
      <c r="C724">
        <v>1</v>
      </c>
    </row>
    <row r="725" spans="1:3" x14ac:dyDescent="0.3">
      <c r="A725" t="s">
        <v>1006</v>
      </c>
      <c r="B725" t="s">
        <v>1007</v>
      </c>
      <c r="C725">
        <v>1</v>
      </c>
    </row>
    <row r="726" spans="1:3" x14ac:dyDescent="0.3">
      <c r="A726" t="s">
        <v>1735</v>
      </c>
      <c r="B726" t="s">
        <v>1737</v>
      </c>
      <c r="C726">
        <v>1</v>
      </c>
    </row>
    <row r="727" spans="1:3" x14ac:dyDescent="0.3">
      <c r="A727" t="s">
        <v>400</v>
      </c>
      <c r="B727" t="s">
        <v>3650</v>
      </c>
      <c r="C727">
        <v>1</v>
      </c>
    </row>
    <row r="728" spans="1:3" x14ac:dyDescent="0.3">
      <c r="A728" t="s">
        <v>2046</v>
      </c>
      <c r="B728" t="s">
        <v>2045</v>
      </c>
      <c r="C728">
        <v>1</v>
      </c>
    </row>
    <row r="729" spans="1:3" x14ac:dyDescent="0.3">
      <c r="A729" t="s">
        <v>763</v>
      </c>
      <c r="B729" t="s">
        <v>708</v>
      </c>
      <c r="C729" s="12">
        <v>1</v>
      </c>
    </row>
    <row r="730" spans="1:3" x14ac:dyDescent="0.3">
      <c r="A730" t="s">
        <v>2119</v>
      </c>
      <c r="B730" t="s">
        <v>3705</v>
      </c>
      <c r="C730">
        <v>1</v>
      </c>
    </row>
    <row r="731" spans="1:3" x14ac:dyDescent="0.3">
      <c r="C731">
        <v>2478</v>
      </c>
    </row>
    <row r="3377" spans="17:17" x14ac:dyDescent="0.3">
      <c r="Q3377" s="12"/>
    </row>
    <row r="3378" spans="17:17" x14ac:dyDescent="0.3">
      <c r="Q3378" s="12"/>
    </row>
  </sheetData>
  <sortState xmlns:xlrd2="http://schemas.microsoft.com/office/spreadsheetml/2017/richdata2" ref="A2:T3605">
    <sortCondition ref="A2:A3605"/>
    <sortCondition descending="1" ref="T2:T3605"/>
  </sortState>
  <pageMargins left="0.2" right="0.2" top="0.5" bottom="0.25" header="0.3" footer="0.3"/>
  <pageSetup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B089-8534-43B1-A627-36BDF7CBAE5C}">
  <dimension ref="A1:Q58"/>
  <sheetViews>
    <sheetView topLeftCell="B1" workbookViewId="0">
      <selection activeCell="E11" sqref="E11"/>
    </sheetView>
  </sheetViews>
  <sheetFormatPr defaultColWidth="9.109375" defaultRowHeight="46.95" customHeight="1" x14ac:dyDescent="0.3"/>
  <cols>
    <col min="1" max="1" width="5.33203125" style="7" hidden="1" customWidth="1"/>
    <col min="2" max="2" width="12.88671875" style="7" customWidth="1"/>
    <col min="3" max="3" width="8.109375" style="7" customWidth="1"/>
    <col min="4" max="4" width="7.88671875" style="7" customWidth="1"/>
    <col min="5" max="5" width="6.88671875" style="7" customWidth="1"/>
    <col min="6" max="6" width="6.33203125" style="7" customWidth="1"/>
    <col min="7" max="7" width="8.6640625" style="7" customWidth="1"/>
    <col min="8" max="8" width="5.88671875" style="7" customWidth="1"/>
    <col min="9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H1" s="99" t="s">
        <v>57</v>
      </c>
      <c r="I1" s="100"/>
      <c r="J1" s="100"/>
      <c r="K1" s="100"/>
      <c r="N1" s="98" t="s">
        <v>2442</v>
      </c>
      <c r="O1" s="98"/>
      <c r="P1" s="98"/>
      <c r="Q1" s="7" t="s">
        <v>98</v>
      </c>
    </row>
    <row r="2" spans="1:17" ht="55.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38</v>
      </c>
      <c r="C3" s="4">
        <f>VLOOKUP($Q$1,'2025 Girls'!A:G,6,0)</f>
        <v>33</v>
      </c>
      <c r="D3" s="4">
        <v>477</v>
      </c>
      <c r="E3" s="4">
        <f>D3-B3</f>
        <v>439</v>
      </c>
      <c r="F3" s="84">
        <f>B3/D3</f>
        <v>7.9664570230607967E-2</v>
      </c>
      <c r="H3" s="4">
        <f>SUMIFS('2025 Girls'!E:E,'2025 Girls'!$A:$A,$Q$1)</f>
        <v>274</v>
      </c>
      <c r="I3" s="4">
        <f>VLOOKUP($Q$1,'2025 Girls'!A:G,7,0)</f>
        <v>290</v>
      </c>
      <c r="J3" s="4">
        <v>321</v>
      </c>
      <c r="K3" s="4">
        <f>J3-H3</f>
        <v>47</v>
      </c>
      <c r="L3" s="84">
        <f>H3/J3</f>
        <v>0.85358255451713394</v>
      </c>
      <c r="N3" s="21">
        <f>B3+H3</f>
        <v>312</v>
      </c>
      <c r="O3" s="21">
        <f>D3+J3</f>
        <v>798</v>
      </c>
      <c r="P3" s="21">
        <f>O3-N3</f>
        <v>486</v>
      </c>
      <c r="Q3" s="84">
        <f>N3/O3</f>
        <v>0.39097744360902253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H5" s="99" t="s">
        <v>56</v>
      </c>
      <c r="I5" s="100"/>
      <c r="J5" s="100"/>
      <c r="K5" s="100"/>
      <c r="M5" s="87"/>
      <c r="N5" s="87" t="s">
        <v>2443</v>
      </c>
      <c r="P5" s="87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18</v>
      </c>
      <c r="C7" s="21">
        <f>VLOOKUP($Q$1,'2025 Adults'!A:G,6,0)</f>
        <v>15</v>
      </c>
      <c r="D7" s="21">
        <v>198</v>
      </c>
      <c r="E7" s="21">
        <f>D7-B7</f>
        <v>180</v>
      </c>
      <c r="F7" s="84">
        <f>B7/D7</f>
        <v>9.0909090909090912E-2</v>
      </c>
      <c r="H7" s="4">
        <f>SUMIFS('2025 Adults'!E:E,'2025 Adults'!$A:$A,$Q$1)</f>
        <v>200</v>
      </c>
      <c r="I7" s="21">
        <f>VLOOKUP($Q$1,'2025 Adults'!A:G,7,0)</f>
        <v>142</v>
      </c>
      <c r="J7" s="21">
        <v>331</v>
      </c>
      <c r="K7" s="21">
        <f>J7-H7</f>
        <v>131</v>
      </c>
      <c r="L7" s="84">
        <f>H7/J7</f>
        <v>0.60422960725075525</v>
      </c>
      <c r="N7" s="21">
        <f>B7+H7</f>
        <v>218</v>
      </c>
      <c r="O7" s="21">
        <f>D7+J7</f>
        <v>529</v>
      </c>
      <c r="P7" s="21">
        <f>O7-N7</f>
        <v>311</v>
      </c>
      <c r="Q7" s="84">
        <f>N7/O7</f>
        <v>0.41209829867674858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81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14</v>
      </c>
      <c r="D11" s="25">
        <f>C11-B11</f>
        <v>14</v>
      </c>
      <c r="E11" s="84">
        <f>B11/C11</f>
        <v>0</v>
      </c>
    </row>
    <row r="12" spans="1:17" ht="46.95" customHeight="1" x14ac:dyDescent="0.4">
      <c r="B12" s="24"/>
      <c r="C12" s="96" t="s">
        <v>59</v>
      </c>
      <c r="D12" s="97"/>
      <c r="E12" s="97"/>
      <c r="F12" s="97"/>
      <c r="G12" s="97"/>
      <c r="H12" s="97"/>
      <c r="I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22" t="s">
        <v>251</v>
      </c>
      <c r="B14" s="47" t="s">
        <v>252</v>
      </c>
      <c r="C14" s="57" t="s">
        <v>15</v>
      </c>
      <c r="D14" s="49">
        <v>202</v>
      </c>
      <c r="E14" s="49" t="s">
        <v>2521</v>
      </c>
      <c r="F14" s="49" t="s">
        <v>2522</v>
      </c>
      <c r="G14" s="49" t="s">
        <v>13</v>
      </c>
      <c r="H14" s="57" t="s">
        <v>98</v>
      </c>
      <c r="I14" s="4">
        <v>255</v>
      </c>
      <c r="J14" s="4">
        <f>IFERROR(VLOOKUP(A14,'GS by School'!A:X,20,0),0)</f>
        <v>0</v>
      </c>
      <c r="K14" s="4">
        <f>I14-J14</f>
        <v>255</v>
      </c>
      <c r="L14" s="8">
        <f>IFERROR(I14/#REF!,0)</f>
        <v>0</v>
      </c>
    </row>
    <row r="15" spans="1:17" ht="31.5" customHeight="1" x14ac:dyDescent="0.3">
      <c r="A15" s="22" t="s">
        <v>557</v>
      </c>
      <c r="B15" s="47" t="s">
        <v>558</v>
      </c>
      <c r="C15" s="57" t="s">
        <v>15</v>
      </c>
      <c r="D15" s="49">
        <v>202</v>
      </c>
      <c r="E15" s="49" t="s">
        <v>2521</v>
      </c>
      <c r="F15" s="49" t="s">
        <v>2523</v>
      </c>
      <c r="G15" s="49" t="s">
        <v>13</v>
      </c>
      <c r="H15" s="57" t="s">
        <v>98</v>
      </c>
      <c r="I15" s="4">
        <v>139</v>
      </c>
      <c r="J15" s="4">
        <f>IFERROR(VLOOKUP(A15,'GS by School'!A:X,20,0),0)</f>
        <v>0</v>
      </c>
      <c r="K15" s="4">
        <f t="shared" ref="K15:K30" si="0">I15-J15</f>
        <v>139</v>
      </c>
      <c r="L15" s="8">
        <f>IFERROR(I15/#REF!,0)</f>
        <v>0</v>
      </c>
    </row>
    <row r="16" spans="1:17" ht="31.5" customHeight="1" x14ac:dyDescent="0.3">
      <c r="A16" s="22" t="s">
        <v>2401</v>
      </c>
      <c r="B16" s="47" t="s">
        <v>2524</v>
      </c>
      <c r="C16" s="57" t="s">
        <v>15</v>
      </c>
      <c r="D16" s="49">
        <v>205</v>
      </c>
      <c r="E16" s="49" t="s">
        <v>13</v>
      </c>
      <c r="F16" s="49">
        <v>76039</v>
      </c>
      <c r="G16" s="49" t="s">
        <v>13</v>
      </c>
      <c r="H16" s="57" t="s">
        <v>98</v>
      </c>
      <c r="I16" s="4">
        <v>315</v>
      </c>
      <c r="J16" s="4">
        <f>IFERROR(VLOOKUP(A16,'GS by School'!A:X,20,0),0)</f>
        <v>0</v>
      </c>
      <c r="K16" s="4">
        <f t="shared" si="0"/>
        <v>315</v>
      </c>
      <c r="L16" s="8">
        <f>IFERROR(I16/#REF!,0)</f>
        <v>0</v>
      </c>
    </row>
    <row r="17" spans="1:12" ht="31.5" customHeight="1" x14ac:dyDescent="0.3">
      <c r="A17" s="22" t="s">
        <v>1450</v>
      </c>
      <c r="B17" s="47" t="s">
        <v>1452</v>
      </c>
      <c r="C17" s="57" t="s">
        <v>15</v>
      </c>
      <c r="D17" s="49">
        <v>205</v>
      </c>
      <c r="E17" s="49" t="s">
        <v>2525</v>
      </c>
      <c r="F17" s="49" t="s">
        <v>2526</v>
      </c>
      <c r="G17" s="49" t="s">
        <v>13</v>
      </c>
      <c r="H17" s="57" t="s">
        <v>98</v>
      </c>
      <c r="I17" s="4">
        <v>307</v>
      </c>
      <c r="J17" s="4">
        <f>IFERROR(VLOOKUP(A17,'GS by School'!A:X,20,0),0)</f>
        <v>0</v>
      </c>
      <c r="K17" s="4">
        <f t="shared" si="0"/>
        <v>307</v>
      </c>
      <c r="L17" s="8">
        <f>IFERROR(I17/#REF!,0)</f>
        <v>0</v>
      </c>
    </row>
    <row r="18" spans="1:12" ht="31.5" customHeight="1" x14ac:dyDescent="0.3">
      <c r="A18" s="22" t="s">
        <v>1476</v>
      </c>
      <c r="B18" s="47" t="s">
        <v>1477</v>
      </c>
      <c r="C18" s="57" t="s">
        <v>15</v>
      </c>
      <c r="D18" s="49">
        <v>205</v>
      </c>
      <c r="E18" s="49" t="s">
        <v>2525</v>
      </c>
      <c r="F18" s="49" t="s">
        <v>2527</v>
      </c>
      <c r="G18" s="49" t="s">
        <v>13</v>
      </c>
      <c r="H18" s="57" t="s">
        <v>98</v>
      </c>
      <c r="I18" s="4">
        <v>293</v>
      </c>
      <c r="J18" s="4">
        <f>IFERROR(VLOOKUP(A18,'GS by School'!A:X,20,0),0)</f>
        <v>0</v>
      </c>
      <c r="K18" s="4">
        <f t="shared" si="0"/>
        <v>293</v>
      </c>
      <c r="L18" s="8">
        <f>IFERROR(I18/#REF!,0)</f>
        <v>0</v>
      </c>
    </row>
    <row r="19" spans="1:12" ht="31.5" customHeight="1" x14ac:dyDescent="0.3">
      <c r="A19" s="22" t="s">
        <v>1411</v>
      </c>
      <c r="B19" s="47" t="s">
        <v>1412</v>
      </c>
      <c r="C19" s="57" t="s">
        <v>15</v>
      </c>
      <c r="D19" s="49">
        <v>205</v>
      </c>
      <c r="E19" s="49" t="s">
        <v>2528</v>
      </c>
      <c r="F19" s="49" t="s">
        <v>2529</v>
      </c>
      <c r="G19" s="49" t="s">
        <v>13</v>
      </c>
      <c r="H19" s="57" t="s">
        <v>98</v>
      </c>
      <c r="I19" s="4">
        <v>271</v>
      </c>
      <c r="J19" s="4">
        <f>IFERROR(VLOOKUP(A19,'GS by School'!A:X,20,0),0)</f>
        <v>0</v>
      </c>
      <c r="K19" s="4">
        <f t="shared" si="0"/>
        <v>271</v>
      </c>
      <c r="L19" s="8">
        <f>IFERROR(I19/#REF!,0)</f>
        <v>0</v>
      </c>
    </row>
    <row r="20" spans="1:12" ht="31.5" customHeight="1" x14ac:dyDescent="0.3">
      <c r="A20" s="22" t="s">
        <v>693</v>
      </c>
      <c r="B20" s="47" t="s">
        <v>694</v>
      </c>
      <c r="C20" s="57" t="s">
        <v>15</v>
      </c>
      <c r="D20" s="49">
        <v>202</v>
      </c>
      <c r="E20" s="49" t="s">
        <v>2530</v>
      </c>
      <c r="F20" s="49" t="s">
        <v>2531</v>
      </c>
      <c r="G20" s="49" t="s">
        <v>13</v>
      </c>
      <c r="H20" s="57" t="s">
        <v>98</v>
      </c>
      <c r="I20" s="4">
        <v>197</v>
      </c>
      <c r="J20" s="4">
        <f>IFERROR(VLOOKUP(A20,'GS by School'!A:X,20,0),0)</f>
        <v>0</v>
      </c>
      <c r="K20" s="4">
        <f t="shared" si="0"/>
        <v>197</v>
      </c>
      <c r="L20" s="8">
        <f>IFERROR(I20/#REF!,0)</f>
        <v>0</v>
      </c>
    </row>
    <row r="21" spans="1:12" ht="31.5" customHeight="1" x14ac:dyDescent="0.3">
      <c r="A21" s="22" t="s">
        <v>1027</v>
      </c>
      <c r="B21" s="47" t="s">
        <v>1028</v>
      </c>
      <c r="C21" s="57" t="s">
        <v>15</v>
      </c>
      <c r="D21" s="49">
        <v>202</v>
      </c>
      <c r="E21" s="49" t="s">
        <v>13</v>
      </c>
      <c r="F21" s="49" t="s">
        <v>2532</v>
      </c>
      <c r="G21" s="49" t="s">
        <v>13</v>
      </c>
      <c r="H21" s="57" t="s">
        <v>98</v>
      </c>
      <c r="I21" s="4">
        <v>161</v>
      </c>
      <c r="J21" s="4">
        <f>IFERROR(VLOOKUP(A21,'GS by School'!A:X,20,0),0)</f>
        <v>0</v>
      </c>
      <c r="K21" s="4">
        <f t="shared" si="0"/>
        <v>161</v>
      </c>
      <c r="L21" s="8">
        <f>IFERROR(I21/#REF!,0)</f>
        <v>0</v>
      </c>
    </row>
    <row r="22" spans="1:12" ht="31.5" customHeight="1" x14ac:dyDescent="0.3">
      <c r="A22" s="22" t="s">
        <v>1942</v>
      </c>
      <c r="B22" s="47" t="s">
        <v>1943</v>
      </c>
      <c r="C22" s="57" t="s">
        <v>15</v>
      </c>
      <c r="D22" s="49">
        <v>202</v>
      </c>
      <c r="E22" s="49" t="s">
        <v>2530</v>
      </c>
      <c r="F22" s="49" t="s">
        <v>2533</v>
      </c>
      <c r="G22" s="49" t="s">
        <v>13</v>
      </c>
      <c r="H22" s="57" t="s">
        <v>98</v>
      </c>
      <c r="I22" s="4">
        <v>173</v>
      </c>
      <c r="J22" s="4">
        <f>IFERROR(VLOOKUP(A22,'GS by School'!A:X,20,0),0)</f>
        <v>0</v>
      </c>
      <c r="K22" s="4">
        <f t="shared" si="0"/>
        <v>173</v>
      </c>
      <c r="L22" s="8">
        <f>IFERROR(I22/#REF!,0)</f>
        <v>0</v>
      </c>
    </row>
    <row r="23" spans="1:12" ht="31.5" customHeight="1" x14ac:dyDescent="0.3">
      <c r="A23" s="22" t="s">
        <v>1753</v>
      </c>
      <c r="B23" s="47" t="s">
        <v>1754</v>
      </c>
      <c r="C23" s="57" t="s">
        <v>15</v>
      </c>
      <c r="D23" s="49">
        <v>205</v>
      </c>
      <c r="E23" s="49" t="s">
        <v>2528</v>
      </c>
      <c r="F23" s="49" t="s">
        <v>2534</v>
      </c>
      <c r="G23" s="49" t="s">
        <v>13</v>
      </c>
      <c r="H23" s="57" t="s">
        <v>98</v>
      </c>
      <c r="I23" s="4">
        <v>201</v>
      </c>
      <c r="J23" s="4">
        <f>IFERROR(VLOOKUP(A23,'GS by School'!A:X,20,0),0)</f>
        <v>0</v>
      </c>
      <c r="K23" s="4">
        <f t="shared" si="0"/>
        <v>201</v>
      </c>
      <c r="L23" s="8">
        <f>IFERROR(I23/#REF!,0)</f>
        <v>0</v>
      </c>
    </row>
    <row r="24" spans="1:12" ht="31.5" customHeight="1" x14ac:dyDescent="0.3">
      <c r="A24" s="22" t="s">
        <v>1595</v>
      </c>
      <c r="B24" s="47" t="s">
        <v>1596</v>
      </c>
      <c r="C24" s="57" t="s">
        <v>15</v>
      </c>
      <c r="D24" s="49">
        <v>202</v>
      </c>
      <c r="E24" s="49" t="s">
        <v>2521</v>
      </c>
      <c r="F24" s="49" t="s">
        <v>2535</v>
      </c>
      <c r="G24" s="49" t="s">
        <v>13</v>
      </c>
      <c r="H24" s="57" t="s">
        <v>98</v>
      </c>
      <c r="I24" s="4">
        <v>179</v>
      </c>
      <c r="J24" s="4">
        <f>IFERROR(VLOOKUP(A24,'GS by School'!A:X,20,0),0)</f>
        <v>0</v>
      </c>
      <c r="K24" s="4">
        <f t="shared" si="0"/>
        <v>179</v>
      </c>
      <c r="L24" s="8">
        <f>IFERROR(I24/#REF!,0)</f>
        <v>0</v>
      </c>
    </row>
    <row r="25" spans="1:12" ht="31.5" customHeight="1" x14ac:dyDescent="0.3">
      <c r="A25" s="22" t="s">
        <v>1080</v>
      </c>
      <c r="B25" s="47" t="s">
        <v>1081</v>
      </c>
      <c r="C25" s="57" t="s">
        <v>15</v>
      </c>
      <c r="D25" s="49">
        <v>202</v>
      </c>
      <c r="E25" s="49" t="s">
        <v>2495</v>
      </c>
      <c r="F25" s="49" t="s">
        <v>2536</v>
      </c>
      <c r="G25" s="49" t="s">
        <v>13</v>
      </c>
      <c r="H25" s="57" t="s">
        <v>98</v>
      </c>
      <c r="I25" s="4">
        <v>274</v>
      </c>
      <c r="J25" s="4">
        <f>IFERROR(VLOOKUP(A25,'GS by School'!A:X,20,0),0)</f>
        <v>0</v>
      </c>
      <c r="K25" s="4">
        <f t="shared" si="0"/>
        <v>274</v>
      </c>
      <c r="L25" s="8">
        <f>IFERROR(I25/#REF!,0)</f>
        <v>0</v>
      </c>
    </row>
    <row r="26" spans="1:12" ht="31.5" customHeight="1" x14ac:dyDescent="0.3">
      <c r="A26" s="22" t="s">
        <v>458</v>
      </c>
      <c r="B26" s="47" t="s">
        <v>459</v>
      </c>
      <c r="C26" s="57" t="s">
        <v>15</v>
      </c>
      <c r="D26" s="49">
        <v>202</v>
      </c>
      <c r="E26" s="49" t="s">
        <v>2521</v>
      </c>
      <c r="F26" s="49" t="s">
        <v>2537</v>
      </c>
      <c r="G26" s="49" t="s">
        <v>13</v>
      </c>
      <c r="H26" s="57" t="s">
        <v>98</v>
      </c>
      <c r="I26" s="4">
        <v>206</v>
      </c>
      <c r="J26" s="4">
        <f>IFERROR(VLOOKUP(A26,'GS by School'!A:X,20,0),0)</f>
        <v>0</v>
      </c>
      <c r="K26" s="4">
        <f t="shared" si="0"/>
        <v>206</v>
      </c>
      <c r="L26" s="8">
        <f>IFERROR(I26/#REF!,0)</f>
        <v>0</v>
      </c>
    </row>
    <row r="27" spans="1:12" ht="31.5" customHeight="1" x14ac:dyDescent="0.3">
      <c r="A27" s="22" t="s">
        <v>1342</v>
      </c>
      <c r="B27" s="47" t="s">
        <v>1343</v>
      </c>
      <c r="C27" s="57" t="s">
        <v>15</v>
      </c>
      <c r="D27" s="49">
        <v>205</v>
      </c>
      <c r="E27" s="49" t="s">
        <v>2528</v>
      </c>
      <c r="F27" s="49" t="s">
        <v>2538</v>
      </c>
      <c r="G27" s="49" t="s">
        <v>13</v>
      </c>
      <c r="H27" s="57" t="s">
        <v>98</v>
      </c>
      <c r="I27" s="4">
        <v>257</v>
      </c>
      <c r="J27" s="4">
        <f>IFERROR(VLOOKUP(A27,'GS by School'!A:X,20,0),0)</f>
        <v>0</v>
      </c>
      <c r="K27" s="4">
        <f t="shared" si="0"/>
        <v>257</v>
      </c>
      <c r="L27" s="8">
        <f>IFERROR(I27/#REF!,0)</f>
        <v>0</v>
      </c>
    </row>
    <row r="28" spans="1:12" ht="31.5" customHeight="1" x14ac:dyDescent="0.3">
      <c r="A28" s="22" t="s">
        <v>1233</v>
      </c>
      <c r="B28" s="47" t="s">
        <v>1234</v>
      </c>
      <c r="C28" s="57" t="s">
        <v>15</v>
      </c>
      <c r="D28" s="49">
        <v>202</v>
      </c>
      <c r="E28" s="49" t="s">
        <v>2521</v>
      </c>
      <c r="F28" s="49" t="s">
        <v>2539</v>
      </c>
      <c r="G28" s="49" t="s">
        <v>13</v>
      </c>
      <c r="H28" s="57" t="s">
        <v>98</v>
      </c>
      <c r="I28" s="4">
        <v>238</v>
      </c>
      <c r="J28" s="4">
        <f>IFERROR(VLOOKUP(A28,'GS by School'!A:X,20,0),0)</f>
        <v>0</v>
      </c>
      <c r="K28" s="4">
        <f t="shared" si="0"/>
        <v>238</v>
      </c>
      <c r="L28" s="8">
        <f>IFERROR(I28/#REF!,0)</f>
        <v>0</v>
      </c>
    </row>
    <row r="29" spans="1:12" ht="31.5" customHeight="1" x14ac:dyDescent="0.3">
      <c r="A29" s="22" t="s">
        <v>713</v>
      </c>
      <c r="B29" s="47" t="s">
        <v>714</v>
      </c>
      <c r="C29" s="57" t="s">
        <v>15</v>
      </c>
      <c r="D29" s="49">
        <v>205</v>
      </c>
      <c r="E29" s="49" t="s">
        <v>2528</v>
      </c>
      <c r="F29" s="49" t="s">
        <v>2540</v>
      </c>
      <c r="G29" s="49" t="s">
        <v>13</v>
      </c>
      <c r="H29" s="57" t="s">
        <v>98</v>
      </c>
      <c r="I29" s="4">
        <v>231</v>
      </c>
      <c r="J29" s="4">
        <f>IFERROR(VLOOKUP(A29,'GS by School'!A:X,20,0),0)</f>
        <v>0</v>
      </c>
      <c r="K29" s="4">
        <f t="shared" si="0"/>
        <v>231</v>
      </c>
      <c r="L29" s="8">
        <f>IFERROR(I29/#REF!,0)</f>
        <v>0</v>
      </c>
    </row>
    <row r="30" spans="1:12" ht="31.5" customHeight="1" x14ac:dyDescent="0.3">
      <c r="A30" s="22" t="s">
        <v>2541</v>
      </c>
      <c r="B30" s="39" t="s">
        <v>2542</v>
      </c>
      <c r="C30" s="57" t="s">
        <v>11</v>
      </c>
      <c r="D30" s="49">
        <v>202</v>
      </c>
      <c r="E30" s="49" t="s">
        <v>2530</v>
      </c>
      <c r="F30" s="49">
        <v>76117</v>
      </c>
      <c r="G30" s="49" t="s">
        <v>13</v>
      </c>
      <c r="H30" s="57" t="s">
        <v>98</v>
      </c>
      <c r="I30" s="4">
        <v>147</v>
      </c>
      <c r="J30" s="4">
        <f>IFERROR(VLOOKUP(A30,'GS by School'!A:X,20,0),0)</f>
        <v>0</v>
      </c>
      <c r="K30" s="4">
        <f t="shared" si="0"/>
        <v>147</v>
      </c>
      <c r="L30" s="8">
        <f>IFERROR(I30/#REF!,0)</f>
        <v>0</v>
      </c>
    </row>
    <row r="31" spans="1:12" ht="31.5" customHeight="1" x14ac:dyDescent="0.3"/>
    <row r="32" spans="1:12" ht="31.5" customHeight="1" x14ac:dyDescent="0.3"/>
    <row r="33" ht="31.5" customHeight="1" x14ac:dyDescent="0.3"/>
    <row r="34" ht="31.5" customHeight="1" x14ac:dyDescent="0.3"/>
    <row r="35" ht="31.5" customHeight="1" x14ac:dyDescent="0.3"/>
    <row r="36" ht="31.5" customHeight="1" x14ac:dyDescent="0.3"/>
    <row r="37" ht="31.5" customHeight="1" x14ac:dyDescent="0.3"/>
    <row r="38" ht="31.5" customHeight="1" x14ac:dyDescent="0.3"/>
    <row r="39" ht="31.5" customHeight="1" x14ac:dyDescent="0.3"/>
    <row r="40" ht="31.5" customHeight="1" x14ac:dyDescent="0.3"/>
    <row r="41" ht="31.5" customHeight="1" x14ac:dyDescent="0.3"/>
    <row r="42" ht="31.5" customHeight="1" x14ac:dyDescent="0.3"/>
    <row r="43" ht="31.5" customHeight="1" x14ac:dyDescent="0.3"/>
    <row r="44" ht="31.5" customHeight="1" x14ac:dyDescent="0.3"/>
    <row r="45" ht="31.5" customHeight="1" x14ac:dyDescent="0.3"/>
    <row r="46" ht="31.5" customHeight="1" x14ac:dyDescent="0.3"/>
    <row r="47" ht="31.5" customHeight="1" x14ac:dyDescent="0.3"/>
    <row r="48" ht="31.5" customHeight="1" x14ac:dyDescent="0.3"/>
    <row r="49" ht="31.5" customHeight="1" x14ac:dyDescent="0.3"/>
    <row r="50" ht="31.5" customHeight="1" x14ac:dyDescent="0.3"/>
    <row r="51" ht="31.5" customHeight="1" x14ac:dyDescent="0.3"/>
    <row r="52" ht="31.5" customHeight="1" x14ac:dyDescent="0.3"/>
    <row r="53" ht="31.5" customHeight="1" x14ac:dyDescent="0.3"/>
    <row r="54" ht="31.5" customHeight="1" x14ac:dyDescent="0.3"/>
    <row r="55" ht="31.5" customHeight="1" x14ac:dyDescent="0.3"/>
    <row r="56" ht="31.5" customHeight="1" x14ac:dyDescent="0.3"/>
    <row r="57" ht="31.5" customHeight="1" x14ac:dyDescent="0.3"/>
    <row r="58" ht="31.5" customHeight="1" x14ac:dyDescent="0.3"/>
  </sheetData>
  <mergeCells count="7">
    <mergeCell ref="C12:I12"/>
    <mergeCell ref="B9:F9"/>
    <mergeCell ref="H5:K5"/>
    <mergeCell ref="H1:K1"/>
    <mergeCell ref="N1:P1"/>
    <mergeCell ref="B1:E1"/>
    <mergeCell ref="B5:E5"/>
  </mergeCells>
  <phoneticPr fontId="14" type="noConversion"/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2420-7896-4ED0-B2D4-7C001C92E7AE}">
  <dimension ref="B1:Q34"/>
  <sheetViews>
    <sheetView topLeftCell="A7" workbookViewId="0">
      <selection activeCell="A12" sqref="A12:XFD40"/>
    </sheetView>
  </sheetViews>
  <sheetFormatPr defaultColWidth="9.109375" defaultRowHeight="46.95" customHeight="1" x14ac:dyDescent="0.3"/>
  <cols>
    <col min="1" max="1" width="1" style="7" customWidth="1"/>
    <col min="2" max="2" width="13.6640625" style="7" customWidth="1"/>
    <col min="3" max="3" width="7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2:17" ht="23.4" customHeight="1" x14ac:dyDescent="0.35">
      <c r="B1" s="94" t="s">
        <v>58</v>
      </c>
      <c r="C1" s="93"/>
      <c r="D1" s="93"/>
      <c r="E1" s="93"/>
      <c r="G1" s="94" t="s">
        <v>57</v>
      </c>
      <c r="H1" s="93"/>
      <c r="I1" s="93"/>
      <c r="J1" s="93"/>
      <c r="L1" s="95" t="s">
        <v>2442</v>
      </c>
      <c r="M1" s="95"/>
      <c r="N1" s="95"/>
      <c r="O1" s="101"/>
      <c r="P1" s="101"/>
      <c r="Q1" t="s">
        <v>165</v>
      </c>
    </row>
    <row r="2" spans="2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G2" s="2" t="str">
        <f>B2</f>
        <v>2025 Members as of 9/19/2024</v>
      </c>
      <c r="H2" s="1" t="s">
        <v>0</v>
      </c>
      <c r="I2" s="1" t="str">
        <f>D2</f>
        <v>2025 Goal</v>
      </c>
      <c r="J2" s="10" t="s">
        <v>61</v>
      </c>
      <c r="L2" s="16" t="s">
        <v>2439</v>
      </c>
      <c r="M2" s="16" t="s">
        <v>2440</v>
      </c>
      <c r="N2" s="16" t="s">
        <v>61</v>
      </c>
    </row>
    <row r="3" spans="2:17" ht="19.2" customHeight="1" x14ac:dyDescent="0.3">
      <c r="B3" s="4">
        <f>SUMIFS('2025 Girls'!D:D,'2025 Girls'!$A:$A,$Q$1)</f>
        <v>4</v>
      </c>
      <c r="C3" s="4">
        <v>0</v>
      </c>
      <c r="D3" s="4">
        <v>0</v>
      </c>
      <c r="E3" s="4">
        <f>D3-B3</f>
        <v>-4</v>
      </c>
      <c r="G3" s="4">
        <f>SUMIFS('2025 Girls'!E:E,'2025 Girls'!$A:$A,$Q$1)</f>
        <v>5</v>
      </c>
      <c r="H3" s="4">
        <v>0</v>
      </c>
      <c r="I3" s="4">
        <v>0</v>
      </c>
      <c r="J3" s="4">
        <f>I3-G3</f>
        <v>-5</v>
      </c>
      <c r="L3" s="21">
        <f>D3+I3</f>
        <v>0</v>
      </c>
      <c r="M3" s="21">
        <f>B3+G3</f>
        <v>9</v>
      </c>
      <c r="N3" s="21">
        <f>L3-M3</f>
        <v>-9</v>
      </c>
    </row>
    <row r="4" spans="2:17" ht="9.6" customHeight="1" x14ac:dyDescent="0.3"/>
    <row r="5" spans="2:17" ht="46.95" customHeight="1" x14ac:dyDescent="0.35">
      <c r="B5" s="94" t="s">
        <v>60</v>
      </c>
      <c r="C5" s="93"/>
      <c r="D5" s="93"/>
      <c r="E5" s="93"/>
      <c r="G5" s="94" t="s">
        <v>56</v>
      </c>
      <c r="H5" s="93"/>
      <c r="I5" s="93"/>
      <c r="J5" s="93"/>
      <c r="L5" s="95" t="s">
        <v>2443</v>
      </c>
      <c r="M5" s="95"/>
      <c r="N5" s="95"/>
    </row>
    <row r="6" spans="2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G6" s="15" t="str">
        <f>B2</f>
        <v>2025 Members as of 9/19/2024</v>
      </c>
      <c r="H6" s="6" t="s">
        <v>54</v>
      </c>
      <c r="I6" s="6" t="str">
        <f>D2</f>
        <v>2025 Goal</v>
      </c>
      <c r="J6" s="10" t="s">
        <v>61</v>
      </c>
      <c r="L6" s="16" t="s">
        <v>2441</v>
      </c>
      <c r="M6" s="16" t="s">
        <v>2440</v>
      </c>
      <c r="N6" s="16" t="s">
        <v>61</v>
      </c>
    </row>
    <row r="7" spans="2:17" ht="24.6" customHeight="1" x14ac:dyDescent="0.3">
      <c r="B7" s="4">
        <f>SUMIFS('2025 Adults'!D:D,'2025 Adults'!$A:$A,$Q$1)</f>
        <v>11</v>
      </c>
      <c r="C7" s="21">
        <f>VLOOKUP($Q$1,'2025 Adults'!A:G,6,0)</f>
        <v>40</v>
      </c>
      <c r="D7" s="21">
        <v>0</v>
      </c>
      <c r="E7" s="4">
        <f>D7-B7</f>
        <v>-11</v>
      </c>
      <c r="G7" s="21">
        <f>SUMIFS('2025 Adults'!E:E,'2025 Adults'!$A:$A,$Q$1)</f>
        <v>7</v>
      </c>
      <c r="H7" s="21">
        <f>VLOOKUP($Q$1,'2025 Adults'!A:G,7,0)</f>
        <v>262</v>
      </c>
      <c r="I7" s="21">
        <v>0</v>
      </c>
      <c r="J7" s="4">
        <f>I7-G7</f>
        <v>-7</v>
      </c>
      <c r="L7" s="21">
        <f>D7+I7</f>
        <v>0</v>
      </c>
      <c r="M7" s="21">
        <f>B7+G7</f>
        <v>18</v>
      </c>
      <c r="N7" s="21">
        <f>L7-M7</f>
        <v>-18</v>
      </c>
    </row>
    <row r="8" spans="2:17" ht="13.2" customHeight="1" x14ac:dyDescent="0.3"/>
    <row r="9" spans="2:17" ht="46.95" customHeight="1" x14ac:dyDescent="0.35">
      <c r="B9" s="94" t="s">
        <v>62</v>
      </c>
      <c r="C9" s="93"/>
      <c r="D9" s="93"/>
      <c r="E9" s="93"/>
      <c r="F9" s="93"/>
    </row>
    <row r="10" spans="2:17" ht="46.95" customHeight="1" x14ac:dyDescent="0.3">
      <c r="B10" s="3" t="s">
        <v>63</v>
      </c>
      <c r="C10" s="9" t="s">
        <v>55</v>
      </c>
      <c r="D10" s="10" t="s">
        <v>61</v>
      </c>
    </row>
    <row r="11" spans="2:17" ht="18" customHeight="1" x14ac:dyDescent="0.3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3">
      <c r="D12" s="34"/>
    </row>
    <row r="13" spans="2:17" ht="31.5" customHeight="1" x14ac:dyDescent="0.3">
      <c r="D13" s="34"/>
    </row>
    <row r="14" spans="2:17" ht="31.5" customHeight="1" x14ac:dyDescent="0.3">
      <c r="D14" s="34"/>
    </row>
    <row r="15" spans="2:17" ht="31.5" customHeight="1" x14ac:dyDescent="0.3">
      <c r="D15" s="34"/>
    </row>
    <row r="16" spans="2:17" ht="31.5" customHeight="1" x14ac:dyDescent="0.3">
      <c r="D16" s="34"/>
    </row>
    <row r="17" spans="4:4" ht="31.5" customHeight="1" x14ac:dyDescent="0.3">
      <c r="D17" s="34"/>
    </row>
    <row r="18" spans="4:4" ht="31.5" customHeight="1" x14ac:dyDescent="0.3">
      <c r="D18" s="34"/>
    </row>
    <row r="19" spans="4:4" ht="31.5" customHeight="1" x14ac:dyDescent="0.3">
      <c r="D19" s="34"/>
    </row>
    <row r="20" spans="4:4" ht="31.5" customHeight="1" x14ac:dyDescent="0.3">
      <c r="D20" s="34"/>
    </row>
    <row r="21" spans="4:4" ht="31.5" customHeight="1" x14ac:dyDescent="0.3">
      <c r="D21" s="34"/>
    </row>
    <row r="22" spans="4:4" ht="31.5" customHeight="1" x14ac:dyDescent="0.3">
      <c r="D22" s="34"/>
    </row>
    <row r="23" spans="4:4" ht="31.5" customHeight="1" x14ac:dyDescent="0.3">
      <c r="D23" s="34"/>
    </row>
    <row r="24" spans="4:4" ht="31.5" customHeight="1" x14ac:dyDescent="0.3">
      <c r="D24" s="34"/>
    </row>
    <row r="25" spans="4:4" ht="31.5" customHeight="1" x14ac:dyDescent="0.3">
      <c r="D25" s="34"/>
    </row>
    <row r="26" spans="4:4" ht="31.5" customHeight="1" x14ac:dyDescent="0.3">
      <c r="D26" s="34"/>
    </row>
    <row r="27" spans="4:4" ht="31.5" customHeight="1" x14ac:dyDescent="0.3">
      <c r="D27" s="34"/>
    </row>
    <row r="28" spans="4:4" ht="31.5" customHeight="1" x14ac:dyDescent="0.3">
      <c r="D28" s="34"/>
    </row>
    <row r="29" spans="4:4" ht="31.5" customHeight="1" x14ac:dyDescent="0.3">
      <c r="D29" s="34"/>
    </row>
    <row r="30" spans="4:4" ht="31.5" customHeight="1" x14ac:dyDescent="0.3">
      <c r="D30" s="34"/>
    </row>
    <row r="31" spans="4:4" ht="46.95" customHeight="1" x14ac:dyDescent="0.3">
      <c r="D31" s="34"/>
    </row>
    <row r="32" spans="4:4" ht="46.95" customHeight="1" x14ac:dyDescent="0.3">
      <c r="D32" s="34"/>
    </row>
    <row r="33" spans="4:4" ht="46.95" customHeight="1" x14ac:dyDescent="0.3">
      <c r="D33" s="34"/>
    </row>
    <row r="34" spans="4:4" ht="46.95" customHeight="1" x14ac:dyDescent="0.3">
      <c r="D34" s="34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6157-C6F6-414A-BA68-51B927CA7F09}">
  <dimension ref="B1:Q39"/>
  <sheetViews>
    <sheetView workbookViewId="0">
      <selection activeCell="A12" sqref="A12:XFD35"/>
    </sheetView>
  </sheetViews>
  <sheetFormatPr defaultColWidth="9.109375" defaultRowHeight="46.95" customHeight="1" x14ac:dyDescent="0.3"/>
  <cols>
    <col min="1" max="1" width="1" style="7" customWidth="1"/>
    <col min="2" max="2" width="13.6640625" style="7" customWidth="1"/>
    <col min="3" max="3" width="7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2:17" ht="23.4" customHeight="1" x14ac:dyDescent="0.35">
      <c r="B1" s="94" t="s">
        <v>58</v>
      </c>
      <c r="C1" s="93"/>
      <c r="D1" s="93"/>
      <c r="E1" s="93"/>
      <c r="G1" s="94" t="s">
        <v>57</v>
      </c>
      <c r="H1" s="93"/>
      <c r="I1" s="93"/>
      <c r="J1" s="93"/>
      <c r="L1" s="95" t="s">
        <v>2442</v>
      </c>
      <c r="M1" s="95"/>
      <c r="N1" s="95"/>
      <c r="O1" s="101"/>
      <c r="P1" s="101"/>
      <c r="Q1" s="7" t="s">
        <v>166</v>
      </c>
    </row>
    <row r="2" spans="2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G2" s="2" t="str">
        <f>B2</f>
        <v>2025 Members as of 9/19/2024</v>
      </c>
      <c r="H2" s="1" t="s">
        <v>0</v>
      </c>
      <c r="I2" s="1" t="str">
        <f>D2</f>
        <v>2025 Goal</v>
      </c>
      <c r="J2" s="10" t="s">
        <v>61</v>
      </c>
      <c r="L2" s="16" t="s">
        <v>2439</v>
      </c>
      <c r="M2" s="16" t="s">
        <v>2440</v>
      </c>
      <c r="N2" s="16" t="s">
        <v>61</v>
      </c>
    </row>
    <row r="3" spans="2:17" ht="19.2" customHeight="1" x14ac:dyDescent="0.3">
      <c r="B3" s="4">
        <f>SUMIFS('2025 Girls'!D:D,'2025 Girls'!$A:$A,$Q$1)</f>
        <v>2</v>
      </c>
      <c r="C3" s="4">
        <v>0</v>
      </c>
      <c r="D3" s="4">
        <v>0</v>
      </c>
      <c r="E3" s="4">
        <f>D3-B3</f>
        <v>-2</v>
      </c>
      <c r="G3" s="4">
        <f>SUMIFS('2025 Girls'!E:E,'2025 Girls'!$A:$A,$Q$1)</f>
        <v>0</v>
      </c>
      <c r="H3" s="4">
        <v>0</v>
      </c>
      <c r="I3" s="4">
        <v>0</v>
      </c>
      <c r="J3" s="4">
        <f>I3-G3</f>
        <v>0</v>
      </c>
      <c r="L3" s="21">
        <f>D3+I3</f>
        <v>0</v>
      </c>
      <c r="M3" s="21">
        <f>B3+G3</f>
        <v>2</v>
      </c>
      <c r="N3" s="21">
        <f>L3-M3</f>
        <v>-2</v>
      </c>
    </row>
    <row r="4" spans="2:17" ht="9.6" customHeight="1" x14ac:dyDescent="0.3"/>
    <row r="5" spans="2:17" ht="46.95" customHeight="1" x14ac:dyDescent="0.35">
      <c r="B5" s="94" t="s">
        <v>60</v>
      </c>
      <c r="C5" s="93"/>
      <c r="D5" s="93"/>
      <c r="E5" s="93"/>
      <c r="G5" s="94" t="s">
        <v>56</v>
      </c>
      <c r="H5" s="93"/>
      <c r="I5" s="93"/>
      <c r="J5" s="93"/>
      <c r="L5" s="95" t="s">
        <v>2443</v>
      </c>
      <c r="M5" s="95"/>
      <c r="N5" s="95"/>
    </row>
    <row r="6" spans="2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G6" s="15" t="str">
        <f>B2</f>
        <v>2025 Members as of 9/19/2024</v>
      </c>
      <c r="H6" s="6" t="s">
        <v>54</v>
      </c>
      <c r="I6" s="6" t="str">
        <f>D2</f>
        <v>2025 Goal</v>
      </c>
      <c r="J6" s="10" t="s">
        <v>61</v>
      </c>
      <c r="L6" s="16" t="s">
        <v>2441</v>
      </c>
      <c r="M6" s="16" t="s">
        <v>2440</v>
      </c>
      <c r="N6" s="16" t="s">
        <v>61</v>
      </c>
    </row>
    <row r="7" spans="2:17" ht="24.6" customHeight="1" x14ac:dyDescent="0.3">
      <c r="B7" s="4">
        <f>SUMIFS('2025 Adults'!D:D,'2025 Adults'!$A:$A,$Q$1)</f>
        <v>0</v>
      </c>
      <c r="C7" s="21">
        <f>VLOOKUP($Q$1,'2025 Adults'!A:G,6,0)</f>
        <v>0</v>
      </c>
      <c r="D7" s="21">
        <v>0</v>
      </c>
      <c r="E7" s="4">
        <f>D7-B7</f>
        <v>0</v>
      </c>
      <c r="G7" s="21">
        <f>SUMIFS('2025 Adults'!E:E,'2025 Adults'!$A:$A,$Q$1)</f>
        <v>45</v>
      </c>
      <c r="H7" s="21">
        <f>VLOOKUP($Q$1,'2025 Adults'!A:G,7,0)</f>
        <v>0</v>
      </c>
      <c r="I7" s="21">
        <v>44</v>
      </c>
      <c r="J7" s="4">
        <f>I7-G7</f>
        <v>-1</v>
      </c>
      <c r="L7" s="21">
        <f>D7+I7</f>
        <v>44</v>
      </c>
      <c r="M7" s="21">
        <f>B7+G7</f>
        <v>45</v>
      </c>
      <c r="N7" s="21">
        <f>L7-M7</f>
        <v>-1</v>
      </c>
    </row>
    <row r="8" spans="2:17" ht="13.2" customHeight="1" x14ac:dyDescent="0.3"/>
    <row r="9" spans="2:17" ht="46.95" customHeight="1" x14ac:dyDescent="0.35">
      <c r="B9" s="94" t="s">
        <v>62</v>
      </c>
      <c r="C9" s="93"/>
      <c r="D9" s="93"/>
      <c r="E9" s="93"/>
      <c r="F9" s="93"/>
    </row>
    <row r="10" spans="2:17" ht="46.95" customHeight="1" x14ac:dyDescent="0.3">
      <c r="B10" s="3" t="s">
        <v>63</v>
      </c>
      <c r="C10" s="9" t="s">
        <v>55</v>
      </c>
      <c r="D10" s="10" t="s">
        <v>61</v>
      </c>
    </row>
    <row r="11" spans="2:17" ht="18" customHeight="1" x14ac:dyDescent="0.3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3">
      <c r="D12" s="34"/>
    </row>
    <row r="13" spans="2:17" ht="31.5" customHeight="1" x14ac:dyDescent="0.3">
      <c r="D13" s="34"/>
    </row>
    <row r="14" spans="2:17" ht="31.5" customHeight="1" x14ac:dyDescent="0.3">
      <c r="D14" s="34"/>
    </row>
    <row r="15" spans="2:17" ht="31.5" customHeight="1" x14ac:dyDescent="0.3">
      <c r="D15" s="34"/>
    </row>
    <row r="16" spans="2:17" ht="31.5" customHeight="1" x14ac:dyDescent="0.3">
      <c r="D16" s="34"/>
    </row>
    <row r="17" spans="4:4" ht="31.5" customHeight="1" x14ac:dyDescent="0.3">
      <c r="D17" s="34"/>
    </row>
    <row r="18" spans="4:4" ht="31.5" customHeight="1" x14ac:dyDescent="0.3">
      <c r="D18" s="34"/>
    </row>
    <row r="19" spans="4:4" ht="31.5" customHeight="1" x14ac:dyDescent="0.3">
      <c r="D19" s="34"/>
    </row>
    <row r="20" spans="4:4" ht="31.5" customHeight="1" x14ac:dyDescent="0.3">
      <c r="D20" s="34"/>
    </row>
    <row r="21" spans="4:4" ht="31.5" customHeight="1" x14ac:dyDescent="0.3">
      <c r="D21" s="34"/>
    </row>
    <row r="22" spans="4:4" ht="31.5" customHeight="1" x14ac:dyDescent="0.3">
      <c r="D22" s="34"/>
    </row>
    <row r="23" spans="4:4" ht="31.5" customHeight="1" x14ac:dyDescent="0.3">
      <c r="D23" s="34"/>
    </row>
    <row r="24" spans="4:4" ht="31.5" customHeight="1" x14ac:dyDescent="0.3">
      <c r="D24" s="34"/>
    </row>
    <row r="25" spans="4:4" ht="31.5" customHeight="1" x14ac:dyDescent="0.3">
      <c r="D25" s="34"/>
    </row>
    <row r="26" spans="4:4" ht="31.5" customHeight="1" x14ac:dyDescent="0.3">
      <c r="D26" s="34"/>
    </row>
    <row r="27" spans="4:4" ht="31.5" customHeight="1" x14ac:dyDescent="0.3">
      <c r="D27" s="34"/>
    </row>
    <row r="28" spans="4:4" ht="31.5" customHeight="1" x14ac:dyDescent="0.3">
      <c r="D28" s="34"/>
    </row>
    <row r="29" spans="4:4" ht="31.5" customHeight="1" x14ac:dyDescent="0.3">
      <c r="D29" s="34"/>
    </row>
    <row r="30" spans="4:4" ht="31.5" customHeight="1" x14ac:dyDescent="0.3">
      <c r="D30" s="34"/>
    </row>
    <row r="31" spans="4:4" ht="31.5" customHeight="1" x14ac:dyDescent="0.3">
      <c r="D31" s="34"/>
    </row>
    <row r="32" spans="4:4" ht="31.5" customHeight="1" x14ac:dyDescent="0.3">
      <c r="D32" s="34"/>
    </row>
    <row r="33" spans="4:4" ht="31.5" customHeight="1" x14ac:dyDescent="0.3">
      <c r="D33" s="34"/>
    </row>
    <row r="34" spans="4:4" ht="31.5" customHeight="1" x14ac:dyDescent="0.3">
      <c r="D34" s="34"/>
    </row>
    <row r="35" spans="4:4" ht="31.5" customHeight="1" x14ac:dyDescent="0.3">
      <c r="D35" s="34"/>
    </row>
    <row r="36" spans="4:4" ht="46.95" customHeight="1" x14ac:dyDescent="0.3">
      <c r="D36" s="34"/>
    </row>
    <row r="37" spans="4:4" ht="46.95" customHeight="1" x14ac:dyDescent="0.3">
      <c r="D37" s="34"/>
    </row>
    <row r="38" spans="4:4" ht="46.95" customHeight="1" x14ac:dyDescent="0.3">
      <c r="D38" s="34"/>
    </row>
    <row r="39" spans="4:4" ht="46.95" customHeight="1" x14ac:dyDescent="0.3">
      <c r="D39" s="34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BEBE-21F3-476A-A442-E96BCC66898C}">
  <dimension ref="B1:Q36"/>
  <sheetViews>
    <sheetView topLeftCell="A7" workbookViewId="0">
      <selection activeCell="A12" sqref="A12:XFD38"/>
    </sheetView>
  </sheetViews>
  <sheetFormatPr defaultColWidth="9.109375" defaultRowHeight="46.95" customHeight="1" x14ac:dyDescent="0.3"/>
  <cols>
    <col min="1" max="1" width="1" style="7" customWidth="1"/>
    <col min="2" max="2" width="13.6640625" style="7" customWidth="1"/>
    <col min="3" max="3" width="7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2:17" ht="23.4" customHeight="1" x14ac:dyDescent="0.35">
      <c r="B1" s="94" t="s">
        <v>58</v>
      </c>
      <c r="C1" s="93"/>
      <c r="D1" s="93"/>
      <c r="E1" s="93"/>
      <c r="G1" s="94" t="s">
        <v>57</v>
      </c>
      <c r="H1" s="93"/>
      <c r="I1" s="93"/>
      <c r="J1" s="93"/>
      <c r="L1" s="95" t="s">
        <v>2442</v>
      </c>
      <c r="M1" s="95"/>
      <c r="N1" s="95"/>
      <c r="O1" s="101"/>
      <c r="P1" s="101"/>
      <c r="Q1" s="7" t="s">
        <v>141</v>
      </c>
    </row>
    <row r="2" spans="2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G2" s="2" t="str">
        <f>B2</f>
        <v>2025 Members as of 9/19/2024</v>
      </c>
      <c r="H2" s="1" t="s">
        <v>0</v>
      </c>
      <c r="I2" s="1" t="str">
        <f>D2</f>
        <v>2025 Goal</v>
      </c>
      <c r="J2" s="10" t="s">
        <v>61</v>
      </c>
      <c r="L2" s="16" t="s">
        <v>2439</v>
      </c>
      <c r="M2" s="16" t="s">
        <v>2440</v>
      </c>
      <c r="N2" s="16" t="s">
        <v>61</v>
      </c>
    </row>
    <row r="3" spans="2:17" ht="19.2" customHeight="1" x14ac:dyDescent="0.3">
      <c r="B3" s="4">
        <f>SUMIFS('2025 Girls'!D:D,'2025 Girls'!$A:$A,$Q$1)+SUMIFS('2025 Girls'!D:D,'2025 Girls'!$A:$A,$Q$2)</f>
        <v>0</v>
      </c>
      <c r="C3" s="4">
        <f>VLOOKUP($Q$1,'2025 Girls'!A:G,6,0)</f>
        <v>0</v>
      </c>
      <c r="D3" s="4">
        <v>0</v>
      </c>
      <c r="E3" s="4">
        <f>D3-B3</f>
        <v>0</v>
      </c>
      <c r="G3" s="4">
        <f>SUMIFS('2025 Girls'!E:E,'2025 Girls'!$A:$A,$Q$1)+SUMIFS('2025 Girls'!E:E,'2025 Girls'!$A:$A,$Q$2)</f>
        <v>0</v>
      </c>
      <c r="H3" s="4">
        <f>VLOOKUP($Q$1,'2025 Girls'!A:G,7,0)</f>
        <v>0</v>
      </c>
      <c r="I3" s="4">
        <v>0</v>
      </c>
      <c r="J3" s="4">
        <f>I3-G3</f>
        <v>0</v>
      </c>
      <c r="L3" s="21">
        <f>D3+I3</f>
        <v>0</v>
      </c>
      <c r="M3" s="21">
        <f>B3+G3</f>
        <v>0</v>
      </c>
      <c r="N3" s="21">
        <f>L3-M3</f>
        <v>0</v>
      </c>
    </row>
    <row r="4" spans="2:17" ht="9.6" customHeight="1" x14ac:dyDescent="0.3"/>
    <row r="5" spans="2:17" ht="46.95" customHeight="1" x14ac:dyDescent="0.35">
      <c r="B5" s="94" t="s">
        <v>60</v>
      </c>
      <c r="C5" s="93"/>
      <c r="D5" s="93"/>
      <c r="E5" s="93"/>
      <c r="G5" s="94" t="s">
        <v>56</v>
      </c>
      <c r="H5" s="93"/>
      <c r="I5" s="93"/>
      <c r="J5" s="93"/>
      <c r="L5" s="95" t="s">
        <v>2443</v>
      </c>
      <c r="M5" s="95"/>
      <c r="N5" s="95"/>
    </row>
    <row r="6" spans="2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G6" s="15" t="str">
        <f>B2</f>
        <v>2025 Members as of 9/19/2024</v>
      </c>
      <c r="H6" s="6" t="s">
        <v>54</v>
      </c>
      <c r="I6" s="6" t="str">
        <f>D2</f>
        <v>2025 Goal</v>
      </c>
      <c r="J6" s="10" t="s">
        <v>61</v>
      </c>
      <c r="L6" s="16" t="s">
        <v>2441</v>
      </c>
      <c r="M6" s="16" t="s">
        <v>2440</v>
      </c>
      <c r="N6" s="16" t="s">
        <v>61</v>
      </c>
    </row>
    <row r="7" spans="2:17" ht="24.6" customHeight="1" x14ac:dyDescent="0.3">
      <c r="B7" s="4">
        <f>SUMIFS('2025 Adults'!D:D,'2025 Adults'!$A:$A,$Q$1)</f>
        <v>0</v>
      </c>
      <c r="C7" s="21">
        <f>VLOOKUP($Q$1,'2025 Adults'!A:G,6,0)</f>
        <v>0</v>
      </c>
      <c r="D7" s="21">
        <v>15</v>
      </c>
      <c r="E7" s="4">
        <f>D7-B7</f>
        <v>15</v>
      </c>
      <c r="G7" s="21">
        <f>SUMIFS('2025 Adults'!E:E,'2025 Adults'!$A:$A,$Q$1)</f>
        <v>74</v>
      </c>
      <c r="H7" s="21">
        <f>VLOOKUP($Q$1,'2025 Adults'!A:G,7,0)</f>
        <v>0</v>
      </c>
      <c r="I7" s="21">
        <v>56</v>
      </c>
      <c r="J7" s="4">
        <f>I7-G7</f>
        <v>-18</v>
      </c>
      <c r="L7" s="21">
        <f>D7+I7</f>
        <v>71</v>
      </c>
      <c r="M7" s="21">
        <f>B7+G7</f>
        <v>74</v>
      </c>
      <c r="N7" s="21">
        <f>L7-M7</f>
        <v>-3</v>
      </c>
    </row>
    <row r="8" spans="2:17" ht="13.2" customHeight="1" x14ac:dyDescent="0.3"/>
    <row r="9" spans="2:17" ht="46.95" customHeight="1" x14ac:dyDescent="0.35">
      <c r="B9" s="94" t="s">
        <v>62</v>
      </c>
      <c r="C9" s="93"/>
      <c r="D9" s="93"/>
      <c r="E9" s="93"/>
      <c r="F9" s="93"/>
    </row>
    <row r="10" spans="2:17" ht="46.95" customHeight="1" x14ac:dyDescent="0.3">
      <c r="B10" s="3" t="s">
        <v>63</v>
      </c>
      <c r="C10" s="9" t="s">
        <v>55</v>
      </c>
      <c r="D10" s="10" t="s">
        <v>61</v>
      </c>
    </row>
    <row r="11" spans="2:17" ht="18" customHeight="1" x14ac:dyDescent="0.3">
      <c r="B11" s="5">
        <v>0</v>
      </c>
      <c r="C11" s="4">
        <f>COUNTIF('2025 New Troops'!A:A,$Q$1)</f>
        <v>0</v>
      </c>
      <c r="D11" s="4">
        <f>B11-C11</f>
        <v>0</v>
      </c>
    </row>
    <row r="12" spans="2:17" ht="31.5" customHeight="1" x14ac:dyDescent="0.3">
      <c r="D12" s="34"/>
    </row>
    <row r="13" spans="2:17" ht="31.5" customHeight="1" x14ac:dyDescent="0.3">
      <c r="D13" s="34"/>
    </row>
    <row r="14" spans="2:17" ht="31.5" customHeight="1" x14ac:dyDescent="0.3">
      <c r="D14" s="34"/>
    </row>
    <row r="15" spans="2:17" ht="31.5" customHeight="1" x14ac:dyDescent="0.3">
      <c r="D15" s="34"/>
    </row>
    <row r="16" spans="2:17" ht="31.5" customHeight="1" x14ac:dyDescent="0.3">
      <c r="D16" s="34"/>
    </row>
    <row r="17" spans="4:4" ht="31.5" customHeight="1" x14ac:dyDescent="0.3">
      <c r="D17" s="34"/>
    </row>
    <row r="18" spans="4:4" ht="31.5" customHeight="1" x14ac:dyDescent="0.3">
      <c r="D18" s="34"/>
    </row>
    <row r="19" spans="4:4" ht="31.5" customHeight="1" x14ac:dyDescent="0.3">
      <c r="D19" s="34"/>
    </row>
    <row r="20" spans="4:4" ht="31.5" customHeight="1" x14ac:dyDescent="0.3">
      <c r="D20" s="34"/>
    </row>
    <row r="21" spans="4:4" ht="31.5" customHeight="1" x14ac:dyDescent="0.3">
      <c r="D21" s="34"/>
    </row>
    <row r="22" spans="4:4" ht="31.5" customHeight="1" x14ac:dyDescent="0.3">
      <c r="D22" s="34"/>
    </row>
    <row r="23" spans="4:4" ht="31.5" customHeight="1" x14ac:dyDescent="0.3">
      <c r="D23" s="34"/>
    </row>
    <row r="24" spans="4:4" ht="31.5" customHeight="1" x14ac:dyDescent="0.3">
      <c r="D24" s="34"/>
    </row>
    <row r="25" spans="4:4" ht="31.5" customHeight="1" x14ac:dyDescent="0.3">
      <c r="D25" s="34"/>
    </row>
    <row r="26" spans="4:4" ht="31.5" customHeight="1" x14ac:dyDescent="0.3">
      <c r="D26" s="34"/>
    </row>
    <row r="27" spans="4:4" ht="31.5" customHeight="1" x14ac:dyDescent="0.3">
      <c r="D27" s="34"/>
    </row>
    <row r="28" spans="4:4" ht="31.5" customHeight="1" x14ac:dyDescent="0.3">
      <c r="D28" s="34"/>
    </row>
    <row r="29" spans="4:4" ht="31.5" customHeight="1" x14ac:dyDescent="0.3">
      <c r="D29" s="34"/>
    </row>
    <row r="30" spans="4:4" ht="31.5" customHeight="1" x14ac:dyDescent="0.3">
      <c r="D30" s="34"/>
    </row>
    <row r="31" spans="4:4" ht="31.5" customHeight="1" x14ac:dyDescent="0.3">
      <c r="D31" s="34"/>
    </row>
    <row r="32" spans="4:4" ht="31.5" customHeight="1" x14ac:dyDescent="0.3">
      <c r="D32" s="34"/>
    </row>
    <row r="33" spans="4:4" ht="46.95" customHeight="1" x14ac:dyDescent="0.3">
      <c r="D33" s="34"/>
    </row>
    <row r="34" spans="4:4" ht="46.95" customHeight="1" x14ac:dyDescent="0.3">
      <c r="D34" s="34"/>
    </row>
    <row r="35" spans="4:4" ht="46.95" customHeight="1" x14ac:dyDescent="0.3">
      <c r="D35" s="34"/>
    </row>
    <row r="36" spans="4:4" ht="46.95" customHeight="1" x14ac:dyDescent="0.3">
      <c r="D36" s="34"/>
    </row>
  </sheetData>
  <mergeCells count="8">
    <mergeCell ref="B9:F9"/>
    <mergeCell ref="B1:E1"/>
    <mergeCell ref="G1:J1"/>
    <mergeCell ref="L1:N1"/>
    <mergeCell ref="O1:P1"/>
    <mergeCell ref="B5:E5"/>
    <mergeCell ref="G5:J5"/>
    <mergeCell ref="L5:N5"/>
  </mergeCells>
  <pageMargins left="0.2" right="0.2" top="0.5" bottom="0.25" header="0.3" footer="0.3"/>
  <pageSetup orientation="landscape" r:id="rId1"/>
  <headerFooter>
    <oddHeader>&amp;C&amp;A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32C8-8B4F-42EB-94B4-F79060D28525}">
  <dimension ref="A1:J521"/>
  <sheetViews>
    <sheetView topLeftCell="B99" workbookViewId="0">
      <selection activeCell="C115" sqref="C115"/>
    </sheetView>
  </sheetViews>
  <sheetFormatPr defaultRowHeight="14.4" x14ac:dyDescent="0.3"/>
  <cols>
    <col min="1" max="1" width="5.33203125" style="19" hidden="1" customWidth="1"/>
  </cols>
  <sheetData>
    <row r="1" spans="1:10" x14ac:dyDescent="0.3">
      <c r="A1" s="18" t="s">
        <v>4</v>
      </c>
      <c r="B1" t="s">
        <v>2482</v>
      </c>
      <c r="C1" t="s">
        <v>2444</v>
      </c>
      <c r="D1" t="s">
        <v>2445</v>
      </c>
      <c r="I1" t="s">
        <v>2444</v>
      </c>
    </row>
    <row r="2" spans="1:10" x14ac:dyDescent="0.3">
      <c r="A2" s="19">
        <v>201</v>
      </c>
      <c r="B2" t="s">
        <v>93</v>
      </c>
      <c r="C2" t="s">
        <v>93</v>
      </c>
      <c r="D2" t="s">
        <v>2446</v>
      </c>
      <c r="E2" t="str">
        <f>"Su"&amp;A2</f>
        <v>Su201</v>
      </c>
      <c r="I2" t="s">
        <v>93</v>
      </c>
      <c r="J2" t="s">
        <v>2447</v>
      </c>
    </row>
    <row r="3" spans="1:10" x14ac:dyDescent="0.3">
      <c r="A3" s="19">
        <v>204</v>
      </c>
      <c r="B3" t="s">
        <v>94</v>
      </c>
      <c r="C3" t="s">
        <v>94</v>
      </c>
      <c r="D3" t="s">
        <v>2448</v>
      </c>
      <c r="E3" t="str">
        <f t="shared" ref="E3:E66" si="0">"Su"&amp;A3</f>
        <v>Su204</v>
      </c>
      <c r="I3" t="s">
        <v>94</v>
      </c>
      <c r="J3" t="s">
        <v>2449</v>
      </c>
    </row>
    <row r="4" spans="1:10" x14ac:dyDescent="0.3">
      <c r="A4" s="19">
        <v>202</v>
      </c>
      <c r="B4" t="s">
        <v>123</v>
      </c>
      <c r="C4" t="s">
        <v>98</v>
      </c>
      <c r="D4" t="s">
        <v>2448</v>
      </c>
      <c r="E4" t="str">
        <f t="shared" si="0"/>
        <v>Su202</v>
      </c>
      <c r="I4" t="s">
        <v>98</v>
      </c>
      <c r="J4" t="s">
        <v>2449</v>
      </c>
    </row>
    <row r="5" spans="1:10" x14ac:dyDescent="0.3">
      <c r="A5" s="19">
        <v>205</v>
      </c>
      <c r="B5" t="s">
        <v>98</v>
      </c>
      <c r="C5" t="s">
        <v>98</v>
      </c>
      <c r="D5" t="s">
        <v>2448</v>
      </c>
      <c r="E5" t="str">
        <f t="shared" si="0"/>
        <v>Su205</v>
      </c>
      <c r="I5" t="s">
        <v>1</v>
      </c>
      <c r="J5" t="s">
        <v>2448</v>
      </c>
    </row>
    <row r="6" spans="1:10" x14ac:dyDescent="0.3">
      <c r="A6" s="19">
        <v>206</v>
      </c>
      <c r="B6" t="s">
        <v>1</v>
      </c>
      <c r="C6" t="s">
        <v>1</v>
      </c>
      <c r="D6" t="s">
        <v>2447</v>
      </c>
      <c r="E6" t="str">
        <f t="shared" si="0"/>
        <v>Su206</v>
      </c>
      <c r="I6" t="s">
        <v>105</v>
      </c>
      <c r="J6" t="s">
        <v>2448</v>
      </c>
    </row>
    <row r="7" spans="1:10" x14ac:dyDescent="0.3">
      <c r="A7" s="19">
        <v>211</v>
      </c>
      <c r="B7" t="s">
        <v>53</v>
      </c>
      <c r="C7" t="s">
        <v>53</v>
      </c>
      <c r="D7" t="s">
        <v>2447</v>
      </c>
      <c r="E7" t="str">
        <f t="shared" si="0"/>
        <v>Su211</v>
      </c>
      <c r="I7" t="s">
        <v>110</v>
      </c>
      <c r="J7" t="s">
        <v>2446</v>
      </c>
    </row>
    <row r="8" spans="1:10" x14ac:dyDescent="0.3">
      <c r="A8" s="19">
        <v>213</v>
      </c>
      <c r="B8" t="s">
        <v>110</v>
      </c>
      <c r="C8" t="s">
        <v>110</v>
      </c>
      <c r="D8" t="s">
        <v>2449</v>
      </c>
      <c r="E8" t="str">
        <f t="shared" si="0"/>
        <v>Su213</v>
      </c>
      <c r="I8" t="s">
        <v>120</v>
      </c>
      <c r="J8" t="s">
        <v>2450</v>
      </c>
    </row>
    <row r="9" spans="1:10" x14ac:dyDescent="0.3">
      <c r="A9" s="19">
        <v>214</v>
      </c>
      <c r="B9" t="s">
        <v>82</v>
      </c>
      <c r="C9" t="s">
        <v>2451</v>
      </c>
      <c r="D9" t="s">
        <v>2449</v>
      </c>
      <c r="E9" t="str">
        <f t="shared" si="0"/>
        <v>Su214</v>
      </c>
      <c r="I9" t="s">
        <v>92</v>
      </c>
      <c r="J9" t="s">
        <v>2450</v>
      </c>
    </row>
    <row r="10" spans="1:10" x14ac:dyDescent="0.3">
      <c r="A10" s="19">
        <v>215</v>
      </c>
      <c r="B10" t="s">
        <v>120</v>
      </c>
      <c r="C10" t="s">
        <v>120</v>
      </c>
      <c r="D10" t="s">
        <v>2450</v>
      </c>
      <c r="E10" t="str">
        <f t="shared" si="0"/>
        <v>Su215</v>
      </c>
      <c r="I10" t="s">
        <v>113</v>
      </c>
      <c r="J10" t="s">
        <v>2449</v>
      </c>
    </row>
    <row r="11" spans="1:10" x14ac:dyDescent="0.3">
      <c r="A11" s="19">
        <v>220</v>
      </c>
      <c r="B11" t="s">
        <v>104</v>
      </c>
      <c r="C11" t="s">
        <v>120</v>
      </c>
      <c r="D11" t="s">
        <v>2450</v>
      </c>
      <c r="E11" t="str">
        <f t="shared" si="0"/>
        <v>Su220</v>
      </c>
      <c r="I11" t="s">
        <v>80</v>
      </c>
      <c r="J11" t="s">
        <v>2450</v>
      </c>
    </row>
    <row r="12" spans="1:10" x14ac:dyDescent="0.3">
      <c r="A12" s="19">
        <v>217</v>
      </c>
      <c r="B12" t="s">
        <v>92</v>
      </c>
      <c r="C12" t="s">
        <v>92</v>
      </c>
      <c r="D12" t="s">
        <v>2450</v>
      </c>
      <c r="E12" t="str">
        <f t="shared" si="0"/>
        <v>Su217</v>
      </c>
      <c r="I12" t="s">
        <v>96</v>
      </c>
      <c r="J12" t="s">
        <v>2447</v>
      </c>
    </row>
    <row r="13" spans="1:10" s="7" customFormat="1" ht="72" x14ac:dyDescent="0.3">
      <c r="A13" s="70">
        <v>239</v>
      </c>
      <c r="B13" s="7" t="s">
        <v>124</v>
      </c>
      <c r="C13" s="7" t="s">
        <v>92</v>
      </c>
      <c r="D13" s="7" t="s">
        <v>2450</v>
      </c>
      <c r="E13" s="7" t="str">
        <f t="shared" si="0"/>
        <v>Su239</v>
      </c>
      <c r="I13" s="7" t="s">
        <v>91</v>
      </c>
      <c r="J13" s="74" t="str">
        <f>Summary!Y1</f>
        <v>2025 Members as of 9/19/2024</v>
      </c>
    </row>
    <row r="14" spans="1:10" s="7" customFormat="1" x14ac:dyDescent="0.3">
      <c r="A14" s="70">
        <v>223</v>
      </c>
      <c r="B14" s="7" t="s">
        <v>96</v>
      </c>
      <c r="C14" s="7" t="s">
        <v>96</v>
      </c>
      <c r="D14" s="7" t="s">
        <v>2446</v>
      </c>
      <c r="E14" s="34" t="str">
        <f t="shared" si="0"/>
        <v>Su223</v>
      </c>
      <c r="I14" s="7" t="s">
        <v>130</v>
      </c>
      <c r="J14" s="7" t="s">
        <v>2453</v>
      </c>
    </row>
    <row r="15" spans="1:10" s="7" customFormat="1" x14ac:dyDescent="0.3">
      <c r="A15" s="70">
        <v>212</v>
      </c>
      <c r="B15" s="7" t="s">
        <v>117</v>
      </c>
      <c r="C15" s="7" t="s">
        <v>81</v>
      </c>
      <c r="D15" s="7" t="s">
        <v>2449</v>
      </c>
      <c r="E15" s="34" t="str">
        <f t="shared" si="0"/>
        <v>Su212</v>
      </c>
      <c r="I15" s="7" t="s">
        <v>2451</v>
      </c>
      <c r="J15" s="7" t="s">
        <v>2446</v>
      </c>
    </row>
    <row r="16" spans="1:10" s="7" customFormat="1" x14ac:dyDescent="0.3">
      <c r="A16" s="70">
        <v>224</v>
      </c>
      <c r="B16" s="7" t="s">
        <v>81</v>
      </c>
      <c r="C16" s="7" t="s">
        <v>81</v>
      </c>
      <c r="D16" s="7" t="s">
        <v>2449</v>
      </c>
      <c r="E16" s="34" t="str">
        <f t="shared" si="0"/>
        <v>Su224</v>
      </c>
      <c r="I16" s="7" t="s">
        <v>140</v>
      </c>
      <c r="J16" s="7" t="s">
        <v>2453</v>
      </c>
    </row>
    <row r="17" spans="1:10" s="7" customFormat="1" x14ac:dyDescent="0.3">
      <c r="A17" s="70">
        <v>227</v>
      </c>
      <c r="B17" s="7" t="s">
        <v>99</v>
      </c>
      <c r="C17" s="7" t="s">
        <v>81</v>
      </c>
      <c r="D17" s="7" t="s">
        <v>2449</v>
      </c>
      <c r="E17" s="34" t="str">
        <f t="shared" si="0"/>
        <v>Su227</v>
      </c>
      <c r="I17" s="7" t="s">
        <v>101</v>
      </c>
      <c r="J17" s="7" t="s">
        <v>2453</v>
      </c>
    </row>
    <row r="18" spans="1:10" s="7" customFormat="1" x14ac:dyDescent="0.3">
      <c r="A18" s="70">
        <v>237</v>
      </c>
      <c r="B18" s="7" t="s">
        <v>115</v>
      </c>
      <c r="C18" s="7" t="s">
        <v>81</v>
      </c>
      <c r="D18" s="7" t="s">
        <v>2449</v>
      </c>
      <c r="E18" s="34" t="str">
        <f t="shared" si="0"/>
        <v>Su237</v>
      </c>
      <c r="I18" s="7" t="s">
        <v>87</v>
      </c>
      <c r="J18" s="7" t="s">
        <v>2452</v>
      </c>
    </row>
    <row r="19" spans="1:10" s="7" customFormat="1" x14ac:dyDescent="0.3">
      <c r="A19" s="70">
        <v>209</v>
      </c>
      <c r="B19" s="7" t="s">
        <v>150</v>
      </c>
      <c r="C19" s="7" t="s">
        <v>105</v>
      </c>
      <c r="D19" s="7" t="s">
        <v>2447</v>
      </c>
      <c r="E19" s="34" t="str">
        <f t="shared" si="0"/>
        <v>Su209</v>
      </c>
      <c r="I19" s="7" t="s">
        <v>53</v>
      </c>
      <c r="J19" s="7" t="s">
        <v>2448</v>
      </c>
    </row>
    <row r="20" spans="1:10" s="7" customFormat="1" x14ac:dyDescent="0.3">
      <c r="A20" s="70">
        <v>210</v>
      </c>
      <c r="B20" s="7" t="s">
        <v>100</v>
      </c>
      <c r="C20" s="7" t="s">
        <v>105</v>
      </c>
      <c r="D20" s="7" t="s">
        <v>2447</v>
      </c>
      <c r="E20" s="34" t="str">
        <f t="shared" si="0"/>
        <v>Su210</v>
      </c>
      <c r="I20" s="7" t="s">
        <v>81</v>
      </c>
      <c r="J20" s="7" t="s">
        <v>2446</v>
      </c>
    </row>
    <row r="21" spans="1:10" s="7" customFormat="1" x14ac:dyDescent="0.3">
      <c r="A21" s="70">
        <v>222</v>
      </c>
      <c r="B21" s="7" t="s">
        <v>90</v>
      </c>
      <c r="C21" s="7" t="s">
        <v>105</v>
      </c>
      <c r="D21" s="7" t="s">
        <v>2447</v>
      </c>
      <c r="E21" s="34" t="str">
        <f t="shared" si="0"/>
        <v>Su222</v>
      </c>
      <c r="I21" s="7" t="s">
        <v>125</v>
      </c>
      <c r="J21" s="7" t="s">
        <v>2453</v>
      </c>
    </row>
    <row r="22" spans="1:10" s="7" customFormat="1" x14ac:dyDescent="0.3">
      <c r="A22" s="70">
        <v>225</v>
      </c>
      <c r="B22" s="7" t="s">
        <v>105</v>
      </c>
      <c r="C22" s="7" t="s">
        <v>105</v>
      </c>
      <c r="D22" s="7" t="s">
        <v>2447</v>
      </c>
      <c r="E22" s="34" t="str">
        <f t="shared" si="0"/>
        <v>Su225</v>
      </c>
      <c r="I22" s="7" t="s">
        <v>77</v>
      </c>
      <c r="J22" s="7" t="s">
        <v>2453</v>
      </c>
    </row>
    <row r="23" spans="1:10" s="7" customFormat="1" x14ac:dyDescent="0.3">
      <c r="A23" s="70">
        <v>219</v>
      </c>
      <c r="B23" s="7" t="s">
        <v>118</v>
      </c>
      <c r="C23" s="7" t="s">
        <v>113</v>
      </c>
      <c r="D23" s="7" t="s">
        <v>2448</v>
      </c>
      <c r="E23" s="34" t="str">
        <f t="shared" si="0"/>
        <v>Su219</v>
      </c>
      <c r="I23" s="7" t="s">
        <v>116</v>
      </c>
      <c r="J23" s="7" t="s">
        <v>2447</v>
      </c>
    </row>
    <row r="24" spans="1:10" s="7" customFormat="1" x14ac:dyDescent="0.3">
      <c r="A24" s="70">
        <v>229</v>
      </c>
      <c r="B24" s="7" t="s">
        <v>113</v>
      </c>
      <c r="C24" s="7" t="s">
        <v>113</v>
      </c>
      <c r="D24" s="7" t="s">
        <v>2448</v>
      </c>
      <c r="E24" s="34" t="str">
        <f t="shared" si="0"/>
        <v>Su229</v>
      </c>
      <c r="I24" s="7" t="s">
        <v>181</v>
      </c>
      <c r="J24" s="7" t="s">
        <v>2453</v>
      </c>
    </row>
    <row r="25" spans="1:10" s="7" customFormat="1" x14ac:dyDescent="0.3">
      <c r="A25" s="70">
        <v>230</v>
      </c>
      <c r="B25" s="7" t="s">
        <v>116</v>
      </c>
      <c r="C25" s="7" t="s">
        <v>116</v>
      </c>
      <c r="D25" s="7" t="s">
        <v>2446</v>
      </c>
      <c r="E25" s="34" t="str">
        <f t="shared" si="0"/>
        <v>Su230</v>
      </c>
      <c r="I25" s="7" t="s">
        <v>2454</v>
      </c>
      <c r="J25" s="7" t="s">
        <v>2455</v>
      </c>
    </row>
    <row r="26" spans="1:10" s="7" customFormat="1" x14ac:dyDescent="0.3">
      <c r="A26" s="70">
        <v>232</v>
      </c>
      <c r="B26" s="7" t="s">
        <v>142</v>
      </c>
      <c r="C26" s="7" t="s">
        <v>142</v>
      </c>
      <c r="D26" s="7" t="s">
        <v>2456</v>
      </c>
      <c r="E26" s="34" t="str">
        <f t="shared" si="0"/>
        <v>Su232</v>
      </c>
    </row>
    <row r="27" spans="1:10" s="7" customFormat="1" x14ac:dyDescent="0.3">
      <c r="A27" s="70">
        <v>238</v>
      </c>
      <c r="B27" s="7" t="s">
        <v>80</v>
      </c>
      <c r="C27" s="7" t="s">
        <v>80</v>
      </c>
      <c r="D27" s="7" t="s">
        <v>2450</v>
      </c>
      <c r="E27" s="34" t="str">
        <f t="shared" si="0"/>
        <v>Su238</v>
      </c>
      <c r="I27" s="7" t="s">
        <v>83</v>
      </c>
      <c r="J27" s="7" t="s">
        <v>2452</v>
      </c>
    </row>
    <row r="28" spans="1:10" s="7" customFormat="1" x14ac:dyDescent="0.3">
      <c r="A28" s="70">
        <v>854</v>
      </c>
      <c r="B28" s="7" t="s">
        <v>97</v>
      </c>
      <c r="C28" s="7" t="s">
        <v>80</v>
      </c>
      <c r="D28" s="7" t="s">
        <v>2450</v>
      </c>
      <c r="E28" s="34" t="str">
        <f t="shared" si="0"/>
        <v>Su854</v>
      </c>
    </row>
    <row r="29" spans="1:10" s="7" customFormat="1" x14ac:dyDescent="0.3">
      <c r="A29" s="70">
        <v>240</v>
      </c>
      <c r="B29" s="7" t="s">
        <v>131</v>
      </c>
      <c r="C29" s="7" t="s">
        <v>131</v>
      </c>
      <c r="D29" s="7" t="s">
        <v>2456</v>
      </c>
      <c r="E29" s="34" t="str">
        <f t="shared" si="0"/>
        <v>Su240</v>
      </c>
    </row>
    <row r="30" spans="1:10" s="7" customFormat="1" x14ac:dyDescent="0.3">
      <c r="A30" s="70">
        <v>509</v>
      </c>
      <c r="B30" s="7" t="s">
        <v>130</v>
      </c>
      <c r="C30" s="7" t="s">
        <v>130</v>
      </c>
      <c r="D30" s="7" t="s">
        <v>2457</v>
      </c>
      <c r="E30" s="34" t="str">
        <f t="shared" si="0"/>
        <v>Su509</v>
      </c>
      <c r="I30" s="7" t="s">
        <v>86</v>
      </c>
      <c r="J30" s="7" t="s">
        <v>2458</v>
      </c>
    </row>
    <row r="31" spans="1:10" s="7" customFormat="1" x14ac:dyDescent="0.3">
      <c r="A31" s="70">
        <v>511</v>
      </c>
      <c r="B31" s="7" t="s">
        <v>173</v>
      </c>
      <c r="C31" s="7" t="s">
        <v>130</v>
      </c>
      <c r="D31" s="7" t="s">
        <v>2457</v>
      </c>
      <c r="E31" s="34" t="str">
        <f t="shared" si="0"/>
        <v>Su511</v>
      </c>
      <c r="I31" s="7" t="s">
        <v>137</v>
      </c>
      <c r="J31" s="7" t="s">
        <v>2458</v>
      </c>
    </row>
    <row r="32" spans="1:10" s="7" customFormat="1" x14ac:dyDescent="0.3">
      <c r="A32" s="70">
        <v>522</v>
      </c>
      <c r="B32" s="7" t="s">
        <v>122</v>
      </c>
      <c r="C32" s="7" t="s">
        <v>130</v>
      </c>
      <c r="D32" s="7" t="s">
        <v>2457</v>
      </c>
      <c r="E32" s="34" t="str">
        <f t="shared" si="0"/>
        <v>Su522</v>
      </c>
      <c r="I32" s="7" t="s">
        <v>2459</v>
      </c>
      <c r="J32" s="7" t="s">
        <v>2460</v>
      </c>
    </row>
    <row r="33" spans="1:10" s="7" customFormat="1" x14ac:dyDescent="0.3">
      <c r="A33" s="70">
        <v>548</v>
      </c>
      <c r="B33" s="7" t="s">
        <v>74</v>
      </c>
      <c r="C33" s="7" t="s">
        <v>130</v>
      </c>
      <c r="D33" s="7" t="s">
        <v>2457</v>
      </c>
      <c r="E33" s="34" t="str">
        <f t="shared" si="0"/>
        <v>Su548</v>
      </c>
    </row>
    <row r="34" spans="1:10" s="7" customFormat="1" x14ac:dyDescent="0.3">
      <c r="A34" s="70">
        <v>512</v>
      </c>
      <c r="B34" s="7" t="s">
        <v>133</v>
      </c>
      <c r="C34" s="7" t="s">
        <v>77</v>
      </c>
      <c r="D34" s="7" t="s">
        <v>2457</v>
      </c>
      <c r="E34" s="34" t="str">
        <f t="shared" si="0"/>
        <v>Su512</v>
      </c>
      <c r="I34" s="7" t="s">
        <v>75</v>
      </c>
      <c r="J34" s="7" t="s">
        <v>2461</v>
      </c>
    </row>
    <row r="35" spans="1:10" s="7" customFormat="1" x14ac:dyDescent="0.3">
      <c r="A35" s="70">
        <v>513</v>
      </c>
      <c r="B35" s="7" t="s">
        <v>77</v>
      </c>
      <c r="C35" s="7" t="s">
        <v>77</v>
      </c>
      <c r="D35" s="7" t="s">
        <v>2457</v>
      </c>
      <c r="E35" s="34" t="str">
        <f t="shared" si="0"/>
        <v>Su513</v>
      </c>
      <c r="I35" s="7" t="s">
        <v>129</v>
      </c>
      <c r="J35" s="7" t="s">
        <v>2461</v>
      </c>
    </row>
    <row r="36" spans="1:10" s="7" customFormat="1" x14ac:dyDescent="0.3">
      <c r="A36" s="70">
        <v>518</v>
      </c>
      <c r="B36" s="7" t="s">
        <v>103</v>
      </c>
      <c r="C36" s="7" t="s">
        <v>77</v>
      </c>
      <c r="D36" s="7" t="s">
        <v>2457</v>
      </c>
      <c r="E36" s="34" t="str">
        <f t="shared" si="0"/>
        <v>Su518</v>
      </c>
      <c r="I36" s="7" t="s">
        <v>152</v>
      </c>
      <c r="J36" s="7" t="s">
        <v>2460</v>
      </c>
    </row>
    <row r="37" spans="1:10" s="7" customFormat="1" x14ac:dyDescent="0.3">
      <c r="A37" s="70">
        <v>510</v>
      </c>
      <c r="B37" s="7" t="s">
        <v>178</v>
      </c>
      <c r="C37" s="7" t="s">
        <v>140</v>
      </c>
      <c r="D37" s="7" t="s">
        <v>2457</v>
      </c>
      <c r="E37" s="34" t="str">
        <f t="shared" si="0"/>
        <v>Su510</v>
      </c>
      <c r="I37" s="7" t="s">
        <v>71</v>
      </c>
      <c r="J37" s="7" t="s">
        <v>2458</v>
      </c>
    </row>
    <row r="38" spans="1:10" s="7" customFormat="1" x14ac:dyDescent="0.3">
      <c r="A38" s="70">
        <v>516</v>
      </c>
      <c r="B38" s="7" t="s">
        <v>140</v>
      </c>
      <c r="C38" s="7" t="s">
        <v>140</v>
      </c>
      <c r="D38" s="7" t="s">
        <v>2457</v>
      </c>
      <c r="E38" s="34" t="str">
        <f t="shared" si="0"/>
        <v>Su516</v>
      </c>
      <c r="I38" s="71" t="s">
        <v>2462</v>
      </c>
      <c r="J38" s="7" t="s">
        <v>2460</v>
      </c>
    </row>
    <row r="39" spans="1:10" s="7" customFormat="1" x14ac:dyDescent="0.3">
      <c r="A39" s="70">
        <v>645</v>
      </c>
      <c r="B39" s="7" t="s">
        <v>2466</v>
      </c>
      <c r="C39" s="7" t="s">
        <v>140</v>
      </c>
      <c r="D39" s="7" t="s">
        <v>2457</v>
      </c>
      <c r="E39" s="34" t="str">
        <f t="shared" si="0"/>
        <v>Su645</v>
      </c>
    </row>
    <row r="40" spans="1:10" s="7" customFormat="1" x14ac:dyDescent="0.3">
      <c r="A40" s="70">
        <v>514</v>
      </c>
      <c r="B40" s="7" t="s">
        <v>127</v>
      </c>
      <c r="C40" s="7" t="s">
        <v>101</v>
      </c>
      <c r="D40" s="7" t="s">
        <v>2457</v>
      </c>
      <c r="E40" s="34" t="str">
        <f t="shared" si="0"/>
        <v>Su514</v>
      </c>
      <c r="I40" s="7" t="s">
        <v>112</v>
      </c>
      <c r="J40" s="7" t="s">
        <v>2461</v>
      </c>
    </row>
    <row r="41" spans="1:10" s="7" customFormat="1" x14ac:dyDescent="0.3">
      <c r="A41" s="70">
        <v>530</v>
      </c>
      <c r="B41" s="7" t="s">
        <v>101</v>
      </c>
      <c r="C41" s="7" t="s">
        <v>101</v>
      </c>
      <c r="D41" s="7" t="s">
        <v>2457</v>
      </c>
      <c r="E41" s="34" t="str">
        <f t="shared" si="0"/>
        <v>Su530</v>
      </c>
    </row>
    <row r="42" spans="1:10" s="7" customFormat="1" x14ac:dyDescent="0.3">
      <c r="A42" s="70">
        <v>534</v>
      </c>
      <c r="B42" s="7" t="s">
        <v>111</v>
      </c>
      <c r="C42" s="7" t="s">
        <v>101</v>
      </c>
      <c r="D42" s="7" t="s">
        <v>2457</v>
      </c>
      <c r="E42" s="34" t="str">
        <f t="shared" si="0"/>
        <v>Su534</v>
      </c>
    </row>
    <row r="43" spans="1:10" s="7" customFormat="1" x14ac:dyDescent="0.3">
      <c r="A43" s="70">
        <v>543</v>
      </c>
      <c r="B43" s="7" t="s">
        <v>145</v>
      </c>
      <c r="C43" s="7" t="s">
        <v>101</v>
      </c>
      <c r="D43" s="7" t="s">
        <v>2457</v>
      </c>
      <c r="E43" s="34" t="str">
        <f t="shared" si="0"/>
        <v>Su543</v>
      </c>
    </row>
    <row r="44" spans="1:10" s="7" customFormat="1" x14ac:dyDescent="0.3">
      <c r="A44" s="70">
        <v>544</v>
      </c>
      <c r="B44" s="7" t="s">
        <v>172</v>
      </c>
      <c r="C44" s="7" t="s">
        <v>101</v>
      </c>
      <c r="D44" s="7" t="s">
        <v>2457</v>
      </c>
      <c r="E44" s="34" t="str">
        <f t="shared" si="0"/>
        <v>Su544</v>
      </c>
    </row>
    <row r="45" spans="1:10" s="7" customFormat="1" x14ac:dyDescent="0.3">
      <c r="A45" s="70">
        <v>545</v>
      </c>
      <c r="B45" s="7" t="s">
        <v>2467</v>
      </c>
      <c r="C45" s="7" t="s">
        <v>101</v>
      </c>
      <c r="D45" s="7" t="s">
        <v>2457</v>
      </c>
      <c r="E45" s="34" t="str">
        <f t="shared" si="0"/>
        <v>Su545</v>
      </c>
    </row>
    <row r="46" spans="1:10" s="7" customFormat="1" x14ac:dyDescent="0.3">
      <c r="A46" s="70">
        <v>517</v>
      </c>
      <c r="B46" s="7" t="s">
        <v>2468</v>
      </c>
      <c r="C46" s="7" t="s">
        <v>181</v>
      </c>
      <c r="D46" s="7" t="s">
        <v>2457</v>
      </c>
      <c r="E46" s="34" t="str">
        <f t="shared" si="0"/>
        <v>Su517</v>
      </c>
      <c r="I46" s="7" t="s">
        <v>139</v>
      </c>
      <c r="J46" s="7" t="s">
        <v>2460</v>
      </c>
    </row>
    <row r="47" spans="1:10" s="7" customFormat="1" x14ac:dyDescent="0.3">
      <c r="A47" s="70">
        <v>531</v>
      </c>
      <c r="B47" s="7" t="s">
        <v>181</v>
      </c>
      <c r="C47" s="7" t="s">
        <v>181</v>
      </c>
      <c r="D47" s="7" t="s">
        <v>2457</v>
      </c>
      <c r="E47" s="34" t="str">
        <f t="shared" si="0"/>
        <v>Su531</v>
      </c>
    </row>
    <row r="48" spans="1:10" s="7" customFormat="1" x14ac:dyDescent="0.3">
      <c r="A48" s="70">
        <v>552</v>
      </c>
      <c r="B48" s="7" t="s">
        <v>135</v>
      </c>
      <c r="C48" s="7" t="s">
        <v>181</v>
      </c>
      <c r="D48" s="7" t="s">
        <v>2457</v>
      </c>
      <c r="E48" s="34" t="str">
        <f t="shared" si="0"/>
        <v>Su552</v>
      </c>
    </row>
    <row r="49" spans="1:10" s="7" customFormat="1" x14ac:dyDescent="0.3">
      <c r="A49" s="70">
        <v>560</v>
      </c>
      <c r="B49" s="7" t="s">
        <v>2469</v>
      </c>
      <c r="C49" s="7" t="s">
        <v>181</v>
      </c>
      <c r="D49" s="7" t="s">
        <v>2457</v>
      </c>
      <c r="E49" s="34" t="str">
        <f t="shared" si="0"/>
        <v>Su560</v>
      </c>
    </row>
    <row r="50" spans="1:10" s="7" customFormat="1" x14ac:dyDescent="0.3">
      <c r="A50" s="70">
        <v>562</v>
      </c>
      <c r="B50" s="7" t="s">
        <v>144</v>
      </c>
      <c r="C50" s="7" t="s">
        <v>181</v>
      </c>
      <c r="D50" s="7" t="s">
        <v>2457</v>
      </c>
      <c r="E50" s="34" t="str">
        <f t="shared" si="0"/>
        <v>Su562</v>
      </c>
    </row>
    <row r="51" spans="1:10" s="7" customFormat="1" x14ac:dyDescent="0.3">
      <c r="A51" s="70">
        <v>563</v>
      </c>
      <c r="B51" s="7" t="s">
        <v>176</v>
      </c>
      <c r="C51" s="7" t="s">
        <v>181</v>
      </c>
      <c r="D51" s="7" t="s">
        <v>2457</v>
      </c>
      <c r="E51" s="34" t="str">
        <f t="shared" si="0"/>
        <v>Su563</v>
      </c>
    </row>
    <row r="52" spans="1:10" s="7" customFormat="1" x14ac:dyDescent="0.3">
      <c r="A52" s="70">
        <v>504</v>
      </c>
      <c r="B52" s="7" t="s">
        <v>151</v>
      </c>
      <c r="C52" s="7" t="s">
        <v>125</v>
      </c>
      <c r="D52" s="7" t="s">
        <v>2457</v>
      </c>
      <c r="E52" s="34" t="str">
        <f t="shared" si="0"/>
        <v>Su504</v>
      </c>
      <c r="I52" s="7" t="s">
        <v>85</v>
      </c>
      <c r="J52" s="7" t="s">
        <v>2452</v>
      </c>
    </row>
    <row r="53" spans="1:10" s="7" customFormat="1" x14ac:dyDescent="0.3">
      <c r="A53" s="70">
        <v>523</v>
      </c>
      <c r="B53" s="7" t="s">
        <v>2470</v>
      </c>
      <c r="C53" s="7" t="s">
        <v>125</v>
      </c>
      <c r="D53" s="7" t="s">
        <v>2457</v>
      </c>
      <c r="E53" s="34" t="str">
        <f t="shared" si="0"/>
        <v>Su523</v>
      </c>
    </row>
    <row r="54" spans="1:10" s="7" customFormat="1" x14ac:dyDescent="0.3">
      <c r="A54" s="70">
        <v>532</v>
      </c>
      <c r="B54" s="7" t="s">
        <v>143</v>
      </c>
      <c r="C54" s="7" t="s">
        <v>125</v>
      </c>
      <c r="D54" s="7" t="s">
        <v>2457</v>
      </c>
      <c r="E54" s="34" t="str">
        <f t="shared" si="0"/>
        <v>Su532</v>
      </c>
    </row>
    <row r="55" spans="1:10" s="7" customFormat="1" x14ac:dyDescent="0.3">
      <c r="A55" s="70">
        <v>533</v>
      </c>
      <c r="B55" s="7" t="s">
        <v>125</v>
      </c>
      <c r="C55" s="7" t="s">
        <v>125</v>
      </c>
      <c r="D55" s="7" t="s">
        <v>2457</v>
      </c>
      <c r="E55" s="34" t="str">
        <f t="shared" si="0"/>
        <v>Su533</v>
      </c>
    </row>
    <row r="56" spans="1:10" s="7" customFormat="1" x14ac:dyDescent="0.3">
      <c r="A56" s="70">
        <v>535</v>
      </c>
      <c r="B56" s="7" t="s">
        <v>171</v>
      </c>
      <c r="C56" s="7" t="s">
        <v>125</v>
      </c>
      <c r="D56" s="7" t="s">
        <v>2457</v>
      </c>
      <c r="E56" s="34" t="str">
        <f t="shared" si="0"/>
        <v>Su535</v>
      </c>
    </row>
    <row r="57" spans="1:10" s="7" customFormat="1" x14ac:dyDescent="0.3">
      <c r="A57" s="70">
        <v>536</v>
      </c>
      <c r="B57" s="7" t="s">
        <v>2454</v>
      </c>
      <c r="C57" s="7" t="s">
        <v>2454</v>
      </c>
      <c r="D57" s="7" t="s">
        <v>2457</v>
      </c>
      <c r="E57" s="34" t="str">
        <f t="shared" si="0"/>
        <v>Su536</v>
      </c>
    </row>
    <row r="58" spans="1:10" s="7" customFormat="1" x14ac:dyDescent="0.3">
      <c r="A58" s="70">
        <v>542</v>
      </c>
      <c r="B58" s="7" t="s">
        <v>2471</v>
      </c>
      <c r="C58" s="7" t="s">
        <v>2454</v>
      </c>
      <c r="D58" s="7" t="s">
        <v>2457</v>
      </c>
      <c r="E58" s="34" t="str">
        <f t="shared" si="0"/>
        <v>Su542</v>
      </c>
    </row>
    <row r="59" spans="1:10" x14ac:dyDescent="0.3">
      <c r="A59" s="19">
        <v>551</v>
      </c>
      <c r="B59" t="s">
        <v>2472</v>
      </c>
      <c r="C59" t="s">
        <v>2454</v>
      </c>
      <c r="D59" t="s">
        <v>2457</v>
      </c>
      <c r="E59" s="32" t="str">
        <f t="shared" si="0"/>
        <v>Su551</v>
      </c>
    </row>
    <row r="60" spans="1:10" x14ac:dyDescent="0.3">
      <c r="A60" s="19">
        <v>555</v>
      </c>
      <c r="B60" t="s">
        <v>119</v>
      </c>
      <c r="C60" t="s">
        <v>2454</v>
      </c>
      <c r="D60" t="s">
        <v>2457</v>
      </c>
      <c r="E60" s="32" t="str">
        <f t="shared" si="0"/>
        <v>Su555</v>
      </c>
    </row>
    <row r="61" spans="1:10" x14ac:dyDescent="0.3">
      <c r="A61" s="19">
        <v>561</v>
      </c>
      <c r="B61" t="s">
        <v>147</v>
      </c>
      <c r="C61" t="s">
        <v>2454</v>
      </c>
      <c r="D61" t="s">
        <v>2457</v>
      </c>
      <c r="E61" s="32" t="str">
        <f t="shared" si="0"/>
        <v>Su561</v>
      </c>
    </row>
    <row r="62" spans="1:10" x14ac:dyDescent="0.3">
      <c r="A62" s="19">
        <v>594</v>
      </c>
      <c r="B62" t="s">
        <v>139</v>
      </c>
      <c r="C62" t="s">
        <v>139</v>
      </c>
      <c r="D62" t="s">
        <v>2456</v>
      </c>
      <c r="E62" s="32" t="str">
        <f t="shared" si="0"/>
        <v>Su594</v>
      </c>
    </row>
    <row r="63" spans="1:10" x14ac:dyDescent="0.3">
      <c r="A63" s="19">
        <v>602</v>
      </c>
      <c r="B63" t="s">
        <v>107</v>
      </c>
      <c r="C63" t="s">
        <v>87</v>
      </c>
      <c r="D63" t="s">
        <v>2452</v>
      </c>
      <c r="E63" t="str">
        <f t="shared" si="0"/>
        <v>Su602</v>
      </c>
    </row>
    <row r="64" spans="1:10" x14ac:dyDescent="0.3">
      <c r="A64" s="19">
        <v>604</v>
      </c>
      <c r="B64" t="s">
        <v>2473</v>
      </c>
      <c r="C64" t="s">
        <v>87</v>
      </c>
      <c r="D64" t="s">
        <v>2452</v>
      </c>
      <c r="E64" t="str">
        <f t="shared" si="0"/>
        <v>Su604</v>
      </c>
    </row>
    <row r="65" spans="1:5" x14ac:dyDescent="0.3">
      <c r="A65" s="19">
        <v>609</v>
      </c>
      <c r="B65" t="s">
        <v>175</v>
      </c>
      <c r="C65" t="s">
        <v>87</v>
      </c>
      <c r="D65" t="s">
        <v>2452</v>
      </c>
      <c r="E65" t="str">
        <f t="shared" si="0"/>
        <v>Su609</v>
      </c>
    </row>
    <row r="66" spans="1:5" x14ac:dyDescent="0.3">
      <c r="A66" s="19">
        <v>612</v>
      </c>
      <c r="B66" t="s">
        <v>87</v>
      </c>
      <c r="C66" t="s">
        <v>87</v>
      </c>
      <c r="D66" t="s">
        <v>2452</v>
      </c>
      <c r="E66" t="str">
        <f t="shared" si="0"/>
        <v>Su612</v>
      </c>
    </row>
    <row r="67" spans="1:5" x14ac:dyDescent="0.3">
      <c r="A67" s="19">
        <v>623</v>
      </c>
      <c r="B67" t="s">
        <v>2474</v>
      </c>
      <c r="C67" s="20" t="s">
        <v>87</v>
      </c>
      <c r="D67" t="s">
        <v>2452</v>
      </c>
      <c r="E67" t="str">
        <f t="shared" ref="E67:E111" si="1">"Su"&amp;A67</f>
        <v>Su623</v>
      </c>
    </row>
    <row r="68" spans="1:5" x14ac:dyDescent="0.3">
      <c r="A68" s="19">
        <v>626</v>
      </c>
      <c r="B68" t="s">
        <v>121</v>
      </c>
      <c r="C68" t="s">
        <v>87</v>
      </c>
      <c r="D68" t="s">
        <v>2452</v>
      </c>
      <c r="E68" t="str">
        <f t="shared" si="1"/>
        <v>Su626</v>
      </c>
    </row>
    <row r="69" spans="1:5" x14ac:dyDescent="0.3">
      <c r="A69" s="19">
        <v>603</v>
      </c>
      <c r="B69" t="s">
        <v>126</v>
      </c>
      <c r="C69" t="s">
        <v>83</v>
      </c>
      <c r="D69" t="s">
        <v>2452</v>
      </c>
      <c r="E69" t="str">
        <f t="shared" si="1"/>
        <v>Su603</v>
      </c>
    </row>
    <row r="70" spans="1:5" x14ac:dyDescent="0.3">
      <c r="A70" s="19">
        <v>611</v>
      </c>
      <c r="B70" t="s">
        <v>114</v>
      </c>
      <c r="C70" t="s">
        <v>83</v>
      </c>
      <c r="D70" t="s">
        <v>2452</v>
      </c>
      <c r="E70" t="str">
        <f t="shared" si="1"/>
        <v>Su611</v>
      </c>
    </row>
    <row r="71" spans="1:5" x14ac:dyDescent="0.3">
      <c r="A71" s="19">
        <v>616</v>
      </c>
      <c r="B71" t="s">
        <v>83</v>
      </c>
      <c r="C71" t="s">
        <v>83</v>
      </c>
      <c r="D71" t="s">
        <v>2452</v>
      </c>
      <c r="E71" t="str">
        <f t="shared" si="1"/>
        <v>Su616</v>
      </c>
    </row>
    <row r="72" spans="1:5" x14ac:dyDescent="0.3">
      <c r="A72" s="19">
        <v>625</v>
      </c>
      <c r="B72" t="s">
        <v>108</v>
      </c>
      <c r="C72" t="s">
        <v>83</v>
      </c>
      <c r="D72" t="s">
        <v>2452</v>
      </c>
      <c r="E72" t="str">
        <f t="shared" si="1"/>
        <v>Su625</v>
      </c>
    </row>
    <row r="73" spans="1:5" x14ac:dyDescent="0.3">
      <c r="A73" s="19">
        <v>605</v>
      </c>
      <c r="B73" t="s">
        <v>79</v>
      </c>
      <c r="C73" t="s">
        <v>91</v>
      </c>
      <c r="D73" t="s">
        <v>2452</v>
      </c>
      <c r="E73" t="str">
        <f t="shared" si="1"/>
        <v>Su605</v>
      </c>
    </row>
    <row r="74" spans="1:5" x14ac:dyDescent="0.3">
      <c r="A74" s="19">
        <v>606</v>
      </c>
      <c r="B74" t="s">
        <v>177</v>
      </c>
      <c r="C74" t="s">
        <v>91</v>
      </c>
      <c r="D74" t="s">
        <v>2452</v>
      </c>
      <c r="E74" t="str">
        <f t="shared" si="1"/>
        <v>Su606</v>
      </c>
    </row>
    <row r="75" spans="1:5" x14ac:dyDescent="0.3">
      <c r="A75" s="19">
        <v>615</v>
      </c>
      <c r="B75" t="s">
        <v>179</v>
      </c>
      <c r="C75" t="s">
        <v>91</v>
      </c>
      <c r="D75" t="s">
        <v>2452</v>
      </c>
      <c r="E75" t="str">
        <f t="shared" si="1"/>
        <v>Su615</v>
      </c>
    </row>
    <row r="76" spans="1:5" x14ac:dyDescent="0.3">
      <c r="A76" s="19">
        <v>617</v>
      </c>
      <c r="B76" t="s">
        <v>91</v>
      </c>
      <c r="C76" t="s">
        <v>91</v>
      </c>
      <c r="D76" t="s">
        <v>2452</v>
      </c>
      <c r="E76" t="str">
        <f t="shared" si="1"/>
        <v>Su617</v>
      </c>
    </row>
    <row r="77" spans="1:5" x14ac:dyDescent="0.3">
      <c r="A77" s="19">
        <v>634</v>
      </c>
      <c r="B77" t="s">
        <v>174</v>
      </c>
      <c r="C77" t="s">
        <v>91</v>
      </c>
      <c r="D77" t="s">
        <v>2452</v>
      </c>
      <c r="E77" t="str">
        <f t="shared" si="1"/>
        <v>Su634</v>
      </c>
    </row>
    <row r="78" spans="1:5" x14ac:dyDescent="0.3">
      <c r="A78" s="19">
        <v>610</v>
      </c>
      <c r="B78" t="s">
        <v>149</v>
      </c>
      <c r="C78" t="s">
        <v>85</v>
      </c>
      <c r="D78" t="s">
        <v>2452</v>
      </c>
      <c r="E78" t="str">
        <f t="shared" si="1"/>
        <v>Su610</v>
      </c>
    </row>
    <row r="79" spans="1:5" x14ac:dyDescent="0.3">
      <c r="A79" s="19">
        <v>628</v>
      </c>
      <c r="B79" t="s">
        <v>85</v>
      </c>
      <c r="C79" t="s">
        <v>85</v>
      </c>
      <c r="D79" t="s">
        <v>2452</v>
      </c>
      <c r="E79" t="str">
        <f t="shared" si="1"/>
        <v>Su628</v>
      </c>
    </row>
    <row r="80" spans="1:5" x14ac:dyDescent="0.3">
      <c r="A80" s="19">
        <v>629</v>
      </c>
      <c r="B80" t="s">
        <v>76</v>
      </c>
      <c r="C80" t="s">
        <v>85</v>
      </c>
      <c r="D80" t="s">
        <v>2452</v>
      </c>
      <c r="E80" t="str">
        <f t="shared" si="1"/>
        <v>Su629</v>
      </c>
    </row>
    <row r="81" spans="1:5" x14ac:dyDescent="0.3">
      <c r="A81" s="19">
        <v>650</v>
      </c>
      <c r="B81" t="s">
        <v>2475</v>
      </c>
      <c r="C81" t="s">
        <v>85</v>
      </c>
      <c r="D81" t="s">
        <v>2452</v>
      </c>
      <c r="E81" t="str">
        <f t="shared" si="1"/>
        <v>Su650</v>
      </c>
    </row>
    <row r="82" spans="1:5" x14ac:dyDescent="0.3">
      <c r="A82">
        <v>691</v>
      </c>
      <c r="B82" t="s">
        <v>152</v>
      </c>
      <c r="C82" t="s">
        <v>152</v>
      </c>
      <c r="D82" t="s">
        <v>2456</v>
      </c>
      <c r="E82" t="str">
        <f t="shared" si="1"/>
        <v>Su691</v>
      </c>
    </row>
    <row r="83" spans="1:5" x14ac:dyDescent="0.3">
      <c r="A83">
        <v>697</v>
      </c>
      <c r="B83" t="s">
        <v>2463</v>
      </c>
      <c r="C83" t="s">
        <v>2463</v>
      </c>
      <c r="D83" t="s">
        <v>2456</v>
      </c>
      <c r="E83" t="str">
        <f t="shared" si="1"/>
        <v>Su697</v>
      </c>
    </row>
    <row r="84" spans="1:5" x14ac:dyDescent="0.3">
      <c r="A84" s="19">
        <v>702</v>
      </c>
      <c r="B84" t="s">
        <v>86</v>
      </c>
      <c r="C84" t="s">
        <v>86</v>
      </c>
      <c r="D84" t="s">
        <v>2464</v>
      </c>
      <c r="E84" t="str">
        <f t="shared" si="1"/>
        <v>Su702</v>
      </c>
    </row>
    <row r="85" spans="1:5" x14ac:dyDescent="0.3">
      <c r="A85" s="19">
        <v>740</v>
      </c>
      <c r="B85" t="s">
        <v>128</v>
      </c>
      <c r="C85" t="s">
        <v>86</v>
      </c>
      <c r="D85" t="s">
        <v>2464</v>
      </c>
      <c r="E85" t="str">
        <f t="shared" si="1"/>
        <v>Su740</v>
      </c>
    </row>
    <row r="86" spans="1:5" x14ac:dyDescent="0.3">
      <c r="A86" s="19">
        <v>751</v>
      </c>
      <c r="B86" t="s">
        <v>2476</v>
      </c>
      <c r="C86" t="s">
        <v>86</v>
      </c>
      <c r="D86" t="s">
        <v>2464</v>
      </c>
      <c r="E86" t="str">
        <f t="shared" si="1"/>
        <v>Su751</v>
      </c>
    </row>
    <row r="87" spans="1:5" x14ac:dyDescent="0.3">
      <c r="A87" s="19">
        <v>753</v>
      </c>
      <c r="B87" t="s">
        <v>2477</v>
      </c>
      <c r="C87" t="s">
        <v>86</v>
      </c>
      <c r="D87" t="s">
        <v>2464</v>
      </c>
      <c r="E87" t="str">
        <f t="shared" si="1"/>
        <v>Su753</v>
      </c>
    </row>
    <row r="88" spans="1:5" x14ac:dyDescent="0.3">
      <c r="A88" s="19">
        <v>755</v>
      </c>
      <c r="B88" t="s">
        <v>72</v>
      </c>
      <c r="C88" t="s">
        <v>86</v>
      </c>
      <c r="D88" t="s">
        <v>2464</v>
      </c>
      <c r="E88" t="str">
        <f t="shared" si="1"/>
        <v>Su755</v>
      </c>
    </row>
    <row r="89" spans="1:5" x14ac:dyDescent="0.3">
      <c r="A89" s="19">
        <v>715</v>
      </c>
      <c r="B89" t="s">
        <v>71</v>
      </c>
      <c r="C89" t="s">
        <v>71</v>
      </c>
      <c r="D89" t="s">
        <v>2464</v>
      </c>
      <c r="E89" t="str">
        <f t="shared" si="1"/>
        <v>Su715</v>
      </c>
    </row>
    <row r="90" spans="1:5" x14ac:dyDescent="0.3">
      <c r="A90" s="19">
        <v>733</v>
      </c>
      <c r="B90" t="s">
        <v>167</v>
      </c>
      <c r="C90" t="s">
        <v>71</v>
      </c>
      <c r="D90" t="s">
        <v>2464</v>
      </c>
      <c r="E90" t="str">
        <f t="shared" si="1"/>
        <v>Su733</v>
      </c>
    </row>
    <row r="91" spans="1:5" x14ac:dyDescent="0.3">
      <c r="A91" s="19">
        <v>741</v>
      </c>
      <c r="B91" t="s">
        <v>2478</v>
      </c>
      <c r="C91" t="s">
        <v>71</v>
      </c>
      <c r="D91" t="s">
        <v>2464</v>
      </c>
      <c r="E91" t="str">
        <f t="shared" si="1"/>
        <v>Su741</v>
      </c>
    </row>
    <row r="92" spans="1:5" x14ac:dyDescent="0.3">
      <c r="A92" s="19">
        <v>722</v>
      </c>
      <c r="B92" t="s">
        <v>137</v>
      </c>
      <c r="C92" t="s">
        <v>137</v>
      </c>
      <c r="D92" t="s">
        <v>2464</v>
      </c>
      <c r="E92" t="str">
        <f t="shared" si="1"/>
        <v>Su722</v>
      </c>
    </row>
    <row r="93" spans="1:5" x14ac:dyDescent="0.3">
      <c r="A93" s="19">
        <v>747</v>
      </c>
      <c r="B93" t="s">
        <v>169</v>
      </c>
      <c r="C93" t="s">
        <v>137</v>
      </c>
      <c r="D93" t="s">
        <v>2464</v>
      </c>
      <c r="E93" t="str">
        <f t="shared" si="1"/>
        <v>Su747</v>
      </c>
    </row>
    <row r="94" spans="1:5" x14ac:dyDescent="0.3">
      <c r="A94" s="19">
        <v>748</v>
      </c>
      <c r="B94" t="s">
        <v>95</v>
      </c>
      <c r="C94" t="s">
        <v>137</v>
      </c>
      <c r="D94" t="s">
        <v>2464</v>
      </c>
      <c r="E94" t="str">
        <f t="shared" si="1"/>
        <v>Su748</v>
      </c>
    </row>
    <row r="95" spans="1:5" x14ac:dyDescent="0.3">
      <c r="A95" s="19">
        <v>749</v>
      </c>
      <c r="B95" t="s">
        <v>78</v>
      </c>
      <c r="C95" t="s">
        <v>137</v>
      </c>
      <c r="D95" t="s">
        <v>2464</v>
      </c>
      <c r="E95" t="str">
        <f t="shared" si="1"/>
        <v>Su749</v>
      </c>
    </row>
    <row r="96" spans="1:5" x14ac:dyDescent="0.3">
      <c r="A96" s="19">
        <v>812</v>
      </c>
      <c r="B96" t="s">
        <v>75</v>
      </c>
      <c r="C96" t="s">
        <v>75</v>
      </c>
      <c r="D96" t="s">
        <v>2461</v>
      </c>
      <c r="E96" t="str">
        <f t="shared" si="1"/>
        <v>Su812</v>
      </c>
    </row>
    <row r="97" spans="1:5" x14ac:dyDescent="0.3">
      <c r="A97" s="19">
        <v>813</v>
      </c>
      <c r="B97" t="s">
        <v>73</v>
      </c>
      <c r="C97" t="s">
        <v>75</v>
      </c>
      <c r="D97" t="s">
        <v>2461</v>
      </c>
      <c r="E97" t="str">
        <f t="shared" si="1"/>
        <v>Su813</v>
      </c>
    </row>
    <row r="98" spans="1:5" x14ac:dyDescent="0.3">
      <c r="A98" s="19">
        <v>820</v>
      </c>
      <c r="B98" t="s">
        <v>84</v>
      </c>
      <c r="C98" t="s">
        <v>75</v>
      </c>
      <c r="D98" t="s">
        <v>2461</v>
      </c>
      <c r="E98" t="str">
        <f t="shared" si="1"/>
        <v>Su820</v>
      </c>
    </row>
    <row r="99" spans="1:5" x14ac:dyDescent="0.3">
      <c r="A99" s="19">
        <v>821</v>
      </c>
      <c r="B99" t="s">
        <v>88</v>
      </c>
      <c r="C99" t="s">
        <v>75</v>
      </c>
      <c r="D99" t="s">
        <v>2461</v>
      </c>
      <c r="E99" t="str">
        <f t="shared" si="1"/>
        <v>Su821</v>
      </c>
    </row>
    <row r="100" spans="1:5" x14ac:dyDescent="0.3">
      <c r="A100" s="19">
        <v>823</v>
      </c>
      <c r="B100" t="s">
        <v>146</v>
      </c>
      <c r="C100" t="s">
        <v>75</v>
      </c>
      <c r="D100" t="s">
        <v>2461</v>
      </c>
      <c r="E100" t="str">
        <f t="shared" si="1"/>
        <v>Su823</v>
      </c>
    </row>
    <row r="101" spans="1:5" x14ac:dyDescent="0.3">
      <c r="A101" s="19">
        <v>824</v>
      </c>
      <c r="B101" t="s">
        <v>148</v>
      </c>
      <c r="C101" t="s">
        <v>75</v>
      </c>
      <c r="D101" t="s">
        <v>2461</v>
      </c>
      <c r="E101" t="str">
        <f t="shared" si="1"/>
        <v>Su824</v>
      </c>
    </row>
    <row r="102" spans="1:5" x14ac:dyDescent="0.3">
      <c r="A102" s="19">
        <v>850</v>
      </c>
      <c r="B102" t="s">
        <v>102</v>
      </c>
      <c r="C102" t="s">
        <v>75</v>
      </c>
      <c r="D102" t="s">
        <v>2461</v>
      </c>
      <c r="E102" t="str">
        <f t="shared" si="1"/>
        <v>Su850</v>
      </c>
    </row>
    <row r="103" spans="1:5" x14ac:dyDescent="0.3">
      <c r="A103" s="19">
        <v>852</v>
      </c>
      <c r="B103" t="s">
        <v>132</v>
      </c>
      <c r="C103" t="s">
        <v>75</v>
      </c>
      <c r="D103" t="s">
        <v>2461</v>
      </c>
      <c r="E103" t="str">
        <f t="shared" si="1"/>
        <v>Su852</v>
      </c>
    </row>
    <row r="104" spans="1:5" x14ac:dyDescent="0.3">
      <c r="A104" s="19">
        <v>830</v>
      </c>
      <c r="B104" t="s">
        <v>180</v>
      </c>
      <c r="C104" t="s">
        <v>129</v>
      </c>
      <c r="D104" t="s">
        <v>2461</v>
      </c>
      <c r="E104" t="str">
        <f t="shared" si="1"/>
        <v>Su830</v>
      </c>
    </row>
    <row r="105" spans="1:5" x14ac:dyDescent="0.3">
      <c r="A105" s="19">
        <v>831</v>
      </c>
      <c r="B105" t="s">
        <v>129</v>
      </c>
      <c r="C105" t="s">
        <v>129</v>
      </c>
      <c r="D105" t="s">
        <v>2461</v>
      </c>
      <c r="E105" t="str">
        <f t="shared" si="1"/>
        <v>Su831</v>
      </c>
    </row>
    <row r="106" spans="1:5" x14ac:dyDescent="0.3">
      <c r="A106" s="19">
        <v>837</v>
      </c>
      <c r="B106" t="s">
        <v>2479</v>
      </c>
      <c r="C106" t="s">
        <v>129</v>
      </c>
      <c r="D106" t="s">
        <v>2461</v>
      </c>
      <c r="E106" t="str">
        <f t="shared" si="1"/>
        <v>Su837</v>
      </c>
    </row>
    <row r="107" spans="1:5" x14ac:dyDescent="0.3">
      <c r="A107" s="19">
        <v>840</v>
      </c>
      <c r="B107" t="s">
        <v>2480</v>
      </c>
      <c r="C107" t="s">
        <v>129</v>
      </c>
      <c r="D107" t="s">
        <v>2461</v>
      </c>
      <c r="E107" t="str">
        <f t="shared" si="1"/>
        <v>Su840</v>
      </c>
    </row>
    <row r="108" spans="1:5" x14ac:dyDescent="0.3">
      <c r="A108" s="19">
        <v>834</v>
      </c>
      <c r="B108" t="s">
        <v>112</v>
      </c>
      <c r="C108" t="s">
        <v>112</v>
      </c>
      <c r="D108" t="s">
        <v>2461</v>
      </c>
      <c r="E108" t="str">
        <f t="shared" si="1"/>
        <v>Su834</v>
      </c>
    </row>
    <row r="109" spans="1:5" x14ac:dyDescent="0.3">
      <c r="A109" s="19">
        <v>835</v>
      </c>
      <c r="B109" t="s">
        <v>106</v>
      </c>
      <c r="C109" t="s">
        <v>112</v>
      </c>
      <c r="D109" t="s">
        <v>2461</v>
      </c>
      <c r="E109" t="str">
        <f t="shared" si="1"/>
        <v>Su835</v>
      </c>
    </row>
    <row r="110" spans="1:5" x14ac:dyDescent="0.3">
      <c r="A110" s="19">
        <v>836</v>
      </c>
      <c r="B110" t="s">
        <v>109</v>
      </c>
      <c r="C110" t="s">
        <v>112</v>
      </c>
      <c r="D110" t="s">
        <v>2461</v>
      </c>
      <c r="E110" t="str">
        <f t="shared" si="1"/>
        <v>Su836</v>
      </c>
    </row>
    <row r="111" spans="1:5" x14ac:dyDescent="0.3">
      <c r="A111" s="19">
        <v>841</v>
      </c>
      <c r="B111" t="s">
        <v>2481</v>
      </c>
      <c r="C111" s="20"/>
      <c r="D111" t="s">
        <v>2461</v>
      </c>
      <c r="E111" t="str">
        <f t="shared" si="1"/>
        <v>Su841</v>
      </c>
    </row>
    <row r="112" spans="1:5" x14ac:dyDescent="0.3">
      <c r="A112"/>
      <c r="B112" t="s">
        <v>165</v>
      </c>
      <c r="C112" t="s">
        <v>165</v>
      </c>
      <c r="D112" t="s">
        <v>165</v>
      </c>
    </row>
    <row r="113" spans="1:4" x14ac:dyDescent="0.3">
      <c r="A113">
        <v>999</v>
      </c>
      <c r="B113" t="s">
        <v>141</v>
      </c>
      <c r="C113" t="s">
        <v>141</v>
      </c>
      <c r="D113" t="s">
        <v>141</v>
      </c>
    </row>
    <row r="114" spans="1:4" x14ac:dyDescent="0.3">
      <c r="A114"/>
      <c r="B114" t="s">
        <v>166</v>
      </c>
      <c r="C114" t="s">
        <v>166</v>
      </c>
      <c r="D114" t="s">
        <v>166</v>
      </c>
    </row>
    <row r="115" spans="1:4" x14ac:dyDescent="0.3">
      <c r="A115"/>
    </row>
    <row r="116" spans="1:4" x14ac:dyDescent="0.3">
      <c r="A116"/>
    </row>
    <row r="117" spans="1:4" x14ac:dyDescent="0.3">
      <c r="A117"/>
    </row>
    <row r="118" spans="1:4" x14ac:dyDescent="0.3">
      <c r="A118"/>
    </row>
    <row r="119" spans="1:4" x14ac:dyDescent="0.3">
      <c r="A119"/>
    </row>
    <row r="120" spans="1:4" x14ac:dyDescent="0.3">
      <c r="A120"/>
    </row>
    <row r="121" spans="1:4" x14ac:dyDescent="0.3">
      <c r="A121"/>
    </row>
    <row r="122" spans="1:4" x14ac:dyDescent="0.3">
      <c r="A122"/>
    </row>
    <row r="123" spans="1:4" x14ac:dyDescent="0.3">
      <c r="A123"/>
    </row>
    <row r="124" spans="1:4" x14ac:dyDescent="0.3">
      <c r="A124"/>
    </row>
    <row r="125" spans="1:4" x14ac:dyDescent="0.3">
      <c r="A125"/>
    </row>
    <row r="126" spans="1:4" x14ac:dyDescent="0.3">
      <c r="A126"/>
    </row>
    <row r="127" spans="1:4" x14ac:dyDescent="0.3">
      <c r="A127"/>
    </row>
    <row r="128" spans="1:4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</sheetData>
  <pageMargins left="0.2" right="0.2" top="0.5" bottom="0.25" header="0.3" footer="0.3"/>
  <pageSetup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1BE2-EFE8-4E70-8CC8-88AAF7DD9359}">
  <dimension ref="A1:Q58"/>
  <sheetViews>
    <sheetView workbookViewId="0">
      <selection activeCell="Q2" sqref="Q2:Q3"/>
    </sheetView>
  </sheetViews>
  <sheetFormatPr defaultColWidth="9.109375" defaultRowHeight="46.95" customHeight="1" x14ac:dyDescent="0.3"/>
  <cols>
    <col min="1" max="1" width="1.109375" style="7" customWidth="1"/>
    <col min="2" max="2" width="17" style="7" customWidth="1"/>
    <col min="3" max="3" width="8.109375" style="7" customWidth="1"/>
    <col min="4" max="4" width="6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3551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</v>
      </c>
    </row>
    <row r="2" spans="1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17</v>
      </c>
      <c r="C3" s="4">
        <f>VLOOKUP($Q$1,'2025 Girls'!A:G,6,0)</f>
        <v>34</v>
      </c>
      <c r="D3" s="4">
        <v>170</v>
      </c>
      <c r="E3" s="4">
        <f>D3-B3</f>
        <v>153</v>
      </c>
      <c r="F3" s="84">
        <f>B3/D3</f>
        <v>0.1</v>
      </c>
      <c r="H3" s="4">
        <f>SUMIFS('2025 Girls'!E:E,'2025 Girls'!$A:$A,$Q$1)</f>
        <v>143</v>
      </c>
      <c r="I3" s="4">
        <f>VLOOKUP($Q$1,'2025 Girls'!A:G,7,0)</f>
        <v>130</v>
      </c>
      <c r="J3" s="4">
        <v>142</v>
      </c>
      <c r="K3" s="4">
        <f>J3-H3</f>
        <v>-1</v>
      </c>
      <c r="L3" s="84">
        <f>H3/J3</f>
        <v>1.0070422535211268</v>
      </c>
      <c r="N3" s="21">
        <f>B3+H3</f>
        <v>160</v>
      </c>
      <c r="O3" s="21">
        <f>D3+J3</f>
        <v>312</v>
      </c>
      <c r="P3" s="21">
        <f>O3-N3</f>
        <v>152</v>
      </c>
      <c r="Q3" s="84">
        <f>N3/O3</f>
        <v>0.51282051282051277</v>
      </c>
    </row>
    <row r="4" spans="1:17" ht="9.6" customHeight="1" x14ac:dyDescent="0.3"/>
    <row r="5" spans="1:17" ht="46.95" customHeight="1" x14ac:dyDescent="0.35">
      <c r="B5" s="99" t="s">
        <v>3552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8</v>
      </c>
      <c r="C7" s="21">
        <f>VLOOKUP($Q$1,'2025 Adults'!A:G,6,0)</f>
        <v>0</v>
      </c>
      <c r="D7" s="21">
        <v>75</v>
      </c>
      <c r="E7" s="21">
        <f>D7-B7</f>
        <v>67</v>
      </c>
      <c r="F7" s="84">
        <f>B7/D7</f>
        <v>0.10666666666666667</v>
      </c>
      <c r="H7" s="21">
        <f>SUMIFS('2025 Adults'!E:E,'2025 Adults'!$A:$A,$Q$1)</f>
        <v>145</v>
      </c>
      <c r="I7" s="21">
        <f>VLOOKUP($Q$1,'2025 Adults'!A:G,7,0)</f>
        <v>0</v>
      </c>
      <c r="J7" s="21">
        <v>164</v>
      </c>
      <c r="K7" s="21">
        <f>J7-H7</f>
        <v>19</v>
      </c>
      <c r="L7" s="84">
        <f>H7/J7</f>
        <v>0.88414634146341464</v>
      </c>
      <c r="N7" s="21">
        <f>B7+H7</f>
        <v>153</v>
      </c>
      <c r="O7" s="21">
        <f>D7+J7</f>
        <v>239</v>
      </c>
      <c r="P7" s="21">
        <f>O7-N7</f>
        <v>86</v>
      </c>
      <c r="Q7" s="84">
        <f>N7/O7</f>
        <v>0.64016736401673635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10</v>
      </c>
      <c r="D11" s="4">
        <f>C11-B11</f>
        <v>10</v>
      </c>
      <c r="E11" s="84">
        <f>B11/C11</f>
        <v>0</v>
      </c>
    </row>
    <row r="12" spans="1:17" ht="46.95" customHeight="1" x14ac:dyDescent="0.4">
      <c r="B12" s="96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4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4" t="s">
        <v>196</v>
      </c>
      <c r="B14" s="4" t="s">
        <v>14</v>
      </c>
      <c r="C14" s="58" t="s">
        <v>15</v>
      </c>
      <c r="D14" s="58">
        <v>206</v>
      </c>
      <c r="E14" s="58" t="s">
        <v>16</v>
      </c>
      <c r="F14" s="58" t="s">
        <v>17</v>
      </c>
      <c r="G14" s="58" t="s">
        <v>13</v>
      </c>
      <c r="H14" s="58" t="s">
        <v>1</v>
      </c>
      <c r="I14" s="4">
        <v>333</v>
      </c>
      <c r="J14" s="4">
        <f>IFERROR(VLOOKUP(A14,'GS by School'!A:X,20,0),0)</f>
        <v>0</v>
      </c>
      <c r="K14" s="4">
        <f>I14-J14</f>
        <v>333</v>
      </c>
      <c r="L14" s="8">
        <f>IFERROR(I14/#REF!,0)</f>
        <v>0</v>
      </c>
    </row>
    <row r="15" spans="1:17" ht="31.5" customHeight="1" x14ac:dyDescent="0.3">
      <c r="A15" s="4" t="s">
        <v>197</v>
      </c>
      <c r="B15" s="4" t="s">
        <v>18</v>
      </c>
      <c r="C15" s="58" t="s">
        <v>15</v>
      </c>
      <c r="D15" s="58">
        <v>206</v>
      </c>
      <c r="E15" s="58" t="s">
        <v>16</v>
      </c>
      <c r="F15" s="58" t="s">
        <v>17</v>
      </c>
      <c r="G15" s="58" t="s">
        <v>13</v>
      </c>
      <c r="H15" s="58" t="s">
        <v>1</v>
      </c>
      <c r="I15" s="4">
        <v>0</v>
      </c>
      <c r="J15" s="4">
        <f>IFERROR(VLOOKUP(A15,'GS by School'!A:X,20,0),0)</f>
        <v>0</v>
      </c>
      <c r="K15" s="4">
        <f t="shared" ref="K15:K30" si="0">I15-J15</f>
        <v>0</v>
      </c>
      <c r="L15" s="8">
        <f>IFERROR(I15/#REF!,0)</f>
        <v>0</v>
      </c>
    </row>
    <row r="16" spans="1:17" ht="31.5" customHeight="1" x14ac:dyDescent="0.3">
      <c r="A16" s="4" t="s">
        <v>198</v>
      </c>
      <c r="B16" s="4" t="s">
        <v>19</v>
      </c>
      <c r="C16" s="58" t="s">
        <v>15</v>
      </c>
      <c r="D16" s="58">
        <v>206</v>
      </c>
      <c r="E16" s="58" t="s">
        <v>16</v>
      </c>
      <c r="F16" s="58" t="s">
        <v>17</v>
      </c>
      <c r="G16" s="58" t="s">
        <v>13</v>
      </c>
      <c r="H16" s="58" t="s">
        <v>1</v>
      </c>
      <c r="I16" s="4">
        <v>150</v>
      </c>
      <c r="J16" s="4">
        <f>IFERROR(VLOOKUP(A16,'GS by School'!A:X,20,0),0)</f>
        <v>0</v>
      </c>
      <c r="K16" s="4">
        <f t="shared" si="0"/>
        <v>150</v>
      </c>
      <c r="L16" s="8">
        <f>IFERROR(I16/#REF!,0)</f>
        <v>0</v>
      </c>
    </row>
    <row r="17" spans="1:12" ht="31.5" customHeight="1" x14ac:dyDescent="0.3">
      <c r="A17" s="4" t="s">
        <v>199</v>
      </c>
      <c r="B17" s="4" t="s">
        <v>20</v>
      </c>
      <c r="C17" s="58" t="s">
        <v>15</v>
      </c>
      <c r="D17" s="58">
        <v>206</v>
      </c>
      <c r="E17" s="58" t="s">
        <v>16</v>
      </c>
      <c r="F17" s="58" t="s">
        <v>21</v>
      </c>
      <c r="G17" s="58" t="s">
        <v>13</v>
      </c>
      <c r="H17" s="58" t="s">
        <v>1</v>
      </c>
      <c r="I17" s="4">
        <v>306</v>
      </c>
      <c r="J17" s="4">
        <f>IFERROR(VLOOKUP(A17,'GS by School'!A:X,20,0),0)</f>
        <v>0</v>
      </c>
      <c r="K17" s="4">
        <f t="shared" si="0"/>
        <v>306</v>
      </c>
      <c r="L17" s="8">
        <f>IFERROR(I17/#REF!,0)</f>
        <v>0</v>
      </c>
    </row>
    <row r="18" spans="1:12" ht="31.5" customHeight="1" x14ac:dyDescent="0.3">
      <c r="A18" s="4" t="s">
        <v>200</v>
      </c>
      <c r="B18" s="4" t="s">
        <v>22</v>
      </c>
      <c r="C18" s="58" t="s">
        <v>15</v>
      </c>
      <c r="D18" s="58">
        <v>206</v>
      </c>
      <c r="E18" s="58" t="s">
        <v>16</v>
      </c>
      <c r="F18" s="58" t="s">
        <v>23</v>
      </c>
      <c r="G18" s="58" t="s">
        <v>13</v>
      </c>
      <c r="H18" s="58" t="s">
        <v>1</v>
      </c>
      <c r="I18" s="4">
        <v>207</v>
      </c>
      <c r="J18" s="4">
        <f>IFERROR(VLOOKUP(A18,'GS by School'!A:X,20,0),0)</f>
        <v>0</v>
      </c>
      <c r="K18" s="4">
        <f t="shared" si="0"/>
        <v>207</v>
      </c>
      <c r="L18" s="8">
        <f>IFERROR(I18/#REF!,0)</f>
        <v>0</v>
      </c>
    </row>
    <row r="19" spans="1:12" ht="31.5" customHeight="1" x14ac:dyDescent="0.3">
      <c r="A19" s="4" t="s">
        <v>201</v>
      </c>
      <c r="B19" s="4" t="s">
        <v>24</v>
      </c>
      <c r="C19" s="58" t="s">
        <v>15</v>
      </c>
      <c r="D19" s="58">
        <v>206</v>
      </c>
      <c r="E19" s="58" t="s">
        <v>16</v>
      </c>
      <c r="F19" s="58" t="s">
        <v>25</v>
      </c>
      <c r="G19" s="58" t="s">
        <v>13</v>
      </c>
      <c r="H19" s="58" t="s">
        <v>1</v>
      </c>
      <c r="I19" s="4">
        <v>250</v>
      </c>
      <c r="J19" s="4">
        <f>IFERROR(VLOOKUP(A19,'GS by School'!A:X,20,0),0)</f>
        <v>0</v>
      </c>
      <c r="K19" s="4">
        <f t="shared" si="0"/>
        <v>250</v>
      </c>
      <c r="L19" s="8">
        <f>IFERROR(I19/#REF!,0)</f>
        <v>0</v>
      </c>
    </row>
    <row r="20" spans="1:12" ht="31.5" customHeight="1" x14ac:dyDescent="0.3">
      <c r="A20" s="4" t="s">
        <v>202</v>
      </c>
      <c r="B20" s="4" t="s">
        <v>26</v>
      </c>
      <c r="C20" s="58" t="s">
        <v>15</v>
      </c>
      <c r="D20" s="58">
        <v>206</v>
      </c>
      <c r="E20" s="58" t="s">
        <v>16</v>
      </c>
      <c r="F20" s="58" t="s">
        <v>27</v>
      </c>
      <c r="G20" s="58" t="s">
        <v>13</v>
      </c>
      <c r="H20" s="58" t="s">
        <v>1</v>
      </c>
      <c r="I20" s="4">
        <v>234</v>
      </c>
      <c r="J20" s="4">
        <f>IFERROR(VLOOKUP(A20,'GS by School'!A:X,20,0),0)</f>
        <v>0</v>
      </c>
      <c r="K20" s="4">
        <f t="shared" si="0"/>
        <v>234</v>
      </c>
      <c r="L20" s="8">
        <f>IFERROR(I20/#REF!,0)</f>
        <v>0</v>
      </c>
    </row>
    <row r="21" spans="1:12" ht="31.5" customHeight="1" x14ac:dyDescent="0.3">
      <c r="A21" s="4" t="s">
        <v>203</v>
      </c>
      <c r="B21" s="4" t="s">
        <v>28</v>
      </c>
      <c r="C21" s="58" t="s">
        <v>15</v>
      </c>
      <c r="D21" s="58">
        <v>206</v>
      </c>
      <c r="E21" s="58" t="s">
        <v>16</v>
      </c>
      <c r="F21" s="58" t="s">
        <v>29</v>
      </c>
      <c r="G21" s="58" t="s">
        <v>13</v>
      </c>
      <c r="H21" s="58" t="s">
        <v>1</v>
      </c>
      <c r="I21" s="4">
        <v>244</v>
      </c>
      <c r="J21" s="4">
        <f>IFERROR(VLOOKUP(A21,'GS by School'!A:X,20,0),0)</f>
        <v>0</v>
      </c>
      <c r="K21" s="4">
        <f t="shared" si="0"/>
        <v>244</v>
      </c>
      <c r="L21" s="8">
        <f>IFERROR(I21/#REF!,0)</f>
        <v>0</v>
      </c>
    </row>
    <row r="22" spans="1:12" ht="31.5" customHeight="1" x14ac:dyDescent="0.3">
      <c r="A22" s="4" t="s">
        <v>204</v>
      </c>
      <c r="B22" s="4" t="s">
        <v>30</v>
      </c>
      <c r="C22" s="58" t="s">
        <v>15</v>
      </c>
      <c r="D22" s="58">
        <v>206</v>
      </c>
      <c r="E22" s="58" t="s">
        <v>12</v>
      </c>
      <c r="F22" s="58">
        <v>75050</v>
      </c>
      <c r="G22" s="58" t="s">
        <v>13</v>
      </c>
      <c r="H22" s="58" t="s">
        <v>1</v>
      </c>
      <c r="I22" s="4">
        <v>274</v>
      </c>
      <c r="J22" s="4">
        <f>IFERROR(VLOOKUP(A22,'GS by School'!A:X,20,0),0)</f>
        <v>0</v>
      </c>
      <c r="K22" s="4">
        <f t="shared" si="0"/>
        <v>274</v>
      </c>
      <c r="L22" s="8">
        <f>IFERROR(I22/#REF!,0)</f>
        <v>0</v>
      </c>
    </row>
    <row r="23" spans="1:12" ht="31.5" customHeight="1" x14ac:dyDescent="0.3">
      <c r="A23" s="4" t="s">
        <v>205</v>
      </c>
      <c r="B23" s="4" t="s">
        <v>31</v>
      </c>
      <c r="C23" s="58" t="s">
        <v>15</v>
      </c>
      <c r="D23" s="58">
        <v>206</v>
      </c>
      <c r="E23" s="58" t="s">
        <v>16</v>
      </c>
      <c r="F23" s="58" t="s">
        <v>32</v>
      </c>
      <c r="G23" s="58" t="s">
        <v>13</v>
      </c>
      <c r="H23" s="58" t="s">
        <v>1</v>
      </c>
      <c r="I23" s="4">
        <v>462</v>
      </c>
      <c r="J23" s="4">
        <f>IFERROR(VLOOKUP(A23,'GS by School'!A:X,20,0),0)</f>
        <v>0</v>
      </c>
      <c r="K23" s="4">
        <f t="shared" si="0"/>
        <v>462</v>
      </c>
      <c r="L23" s="8">
        <f>IFERROR(I23/#REF!,0)</f>
        <v>0</v>
      </c>
    </row>
    <row r="24" spans="1:12" ht="31.5" customHeight="1" x14ac:dyDescent="0.3">
      <c r="A24" s="4" t="s">
        <v>206</v>
      </c>
      <c r="B24" s="4" t="s">
        <v>33</v>
      </c>
      <c r="C24" s="58" t="s">
        <v>15</v>
      </c>
      <c r="D24" s="58">
        <v>206</v>
      </c>
      <c r="E24" s="58" t="s">
        <v>16</v>
      </c>
      <c r="F24" s="58" t="s">
        <v>34</v>
      </c>
      <c r="G24" s="58" t="s">
        <v>13</v>
      </c>
      <c r="H24" s="58" t="s">
        <v>1</v>
      </c>
      <c r="I24" s="4">
        <v>331</v>
      </c>
      <c r="J24" s="4">
        <f>IFERROR(VLOOKUP(A24,'GS by School'!A:X,20,0),0)</f>
        <v>0</v>
      </c>
      <c r="K24" s="4">
        <f t="shared" si="0"/>
        <v>331</v>
      </c>
      <c r="L24" s="8">
        <f>IFERROR(I24/#REF!,0)</f>
        <v>0</v>
      </c>
    </row>
    <row r="25" spans="1:12" ht="31.5" customHeight="1" x14ac:dyDescent="0.3">
      <c r="A25" s="4" t="s">
        <v>207</v>
      </c>
      <c r="B25" s="4" t="s">
        <v>35</v>
      </c>
      <c r="C25" s="58" t="s">
        <v>15</v>
      </c>
      <c r="D25" s="58">
        <v>206</v>
      </c>
      <c r="E25" s="58" t="s">
        <v>12</v>
      </c>
      <c r="F25" s="58" t="s">
        <v>36</v>
      </c>
      <c r="G25" s="58" t="s">
        <v>13</v>
      </c>
      <c r="H25" s="58" t="s">
        <v>1</v>
      </c>
      <c r="I25" s="4">
        <v>594</v>
      </c>
      <c r="J25" s="4">
        <f>IFERROR(VLOOKUP(A25,'GS by School'!A:X,20,0),0)</f>
        <v>0</v>
      </c>
      <c r="K25" s="4">
        <f t="shared" si="0"/>
        <v>594</v>
      </c>
      <c r="L25" s="8">
        <f>IFERROR(I25/#REF!,0)</f>
        <v>0</v>
      </c>
    </row>
    <row r="26" spans="1:12" ht="31.5" customHeight="1" x14ac:dyDescent="0.3">
      <c r="A26" s="4" t="s">
        <v>208</v>
      </c>
      <c r="B26" s="4" t="s">
        <v>37</v>
      </c>
      <c r="C26" s="58" t="s">
        <v>15</v>
      </c>
      <c r="D26" s="58">
        <v>206</v>
      </c>
      <c r="E26" s="58" t="s">
        <v>12</v>
      </c>
      <c r="F26" s="58">
        <v>75050</v>
      </c>
      <c r="G26" s="58" t="s">
        <v>13</v>
      </c>
      <c r="H26" s="58" t="s">
        <v>1</v>
      </c>
      <c r="I26" s="4">
        <v>244</v>
      </c>
      <c r="J26" s="4">
        <f>IFERROR(VLOOKUP(A26,'GS by School'!A:X,20,0),0)</f>
        <v>0</v>
      </c>
      <c r="K26" s="4">
        <f t="shared" si="0"/>
        <v>244</v>
      </c>
      <c r="L26" s="8">
        <f>IFERROR(I26/#REF!,0)</f>
        <v>0</v>
      </c>
    </row>
    <row r="27" spans="1:12" ht="31.5" customHeight="1" x14ac:dyDescent="0.3">
      <c r="A27" s="4" t="s">
        <v>209</v>
      </c>
      <c r="B27" s="4" t="s">
        <v>38</v>
      </c>
      <c r="C27" s="58" t="s">
        <v>15</v>
      </c>
      <c r="D27" s="58">
        <v>206</v>
      </c>
      <c r="E27" s="58" t="s">
        <v>16</v>
      </c>
      <c r="F27" s="58" t="s">
        <v>39</v>
      </c>
      <c r="G27" s="58" t="s">
        <v>13</v>
      </c>
      <c r="H27" s="58" t="s">
        <v>1</v>
      </c>
      <c r="I27" s="4">
        <v>219</v>
      </c>
      <c r="J27" s="4">
        <f>IFERROR(VLOOKUP(A27,'GS by School'!A:X,20,0),0)</f>
        <v>0</v>
      </c>
      <c r="K27" s="4">
        <f t="shared" si="0"/>
        <v>219</v>
      </c>
      <c r="L27" s="8">
        <f>IFERROR(I27/#REF!,0)</f>
        <v>0</v>
      </c>
    </row>
    <row r="28" spans="1:12" ht="31.5" customHeight="1" x14ac:dyDescent="0.3">
      <c r="A28" s="4" t="s">
        <v>210</v>
      </c>
      <c r="B28" s="4" t="s">
        <v>40</v>
      </c>
      <c r="C28" s="58" t="s">
        <v>15</v>
      </c>
      <c r="D28" s="58">
        <v>206</v>
      </c>
      <c r="E28" s="58" t="s">
        <v>16</v>
      </c>
      <c r="F28" s="58" t="s">
        <v>41</v>
      </c>
      <c r="G28" s="58" t="s">
        <v>13</v>
      </c>
      <c r="H28" s="58" t="s">
        <v>1</v>
      </c>
      <c r="I28" s="4">
        <v>199</v>
      </c>
      <c r="J28" s="4">
        <f>IFERROR(VLOOKUP(A28,'GS by School'!A:X,20,0),0)</f>
        <v>0</v>
      </c>
      <c r="K28" s="4">
        <f t="shared" si="0"/>
        <v>199</v>
      </c>
      <c r="L28" s="8">
        <f>IFERROR(I28/#REF!,0)</f>
        <v>0</v>
      </c>
    </row>
    <row r="29" spans="1:12" ht="31.5" customHeight="1" x14ac:dyDescent="0.3">
      <c r="A29" s="4" t="s">
        <v>211</v>
      </c>
      <c r="B29" s="4" t="s">
        <v>42</v>
      </c>
      <c r="C29" s="58" t="s">
        <v>15</v>
      </c>
      <c r="D29" s="58">
        <v>206</v>
      </c>
      <c r="E29" s="58" t="s">
        <v>16</v>
      </c>
      <c r="F29" s="58" t="s">
        <v>17</v>
      </c>
      <c r="G29" s="58" t="s">
        <v>13</v>
      </c>
      <c r="H29" s="58" t="s">
        <v>1</v>
      </c>
      <c r="I29" s="4">
        <v>0</v>
      </c>
      <c r="J29" s="4">
        <f>IFERROR(VLOOKUP(A29,'GS by School'!A:X,20,0),0)</f>
        <v>0</v>
      </c>
      <c r="K29" s="4">
        <f t="shared" si="0"/>
        <v>0</v>
      </c>
      <c r="L29" s="8">
        <f>IFERROR(I29/#REF!,0)</f>
        <v>0</v>
      </c>
    </row>
    <row r="30" spans="1:12" ht="31.5" customHeight="1" x14ac:dyDescent="0.3">
      <c r="A30" s="4" t="s">
        <v>212</v>
      </c>
      <c r="B30" s="4" t="s">
        <v>50</v>
      </c>
      <c r="C30" s="58" t="s">
        <v>51</v>
      </c>
      <c r="D30" s="58">
        <v>206</v>
      </c>
      <c r="E30" s="58" t="s">
        <v>16</v>
      </c>
      <c r="F30" s="58" t="s">
        <v>52</v>
      </c>
      <c r="G30" s="58" t="s">
        <v>13</v>
      </c>
      <c r="H30" s="58" t="s">
        <v>1</v>
      </c>
      <c r="I30" s="4">
        <v>0</v>
      </c>
      <c r="J30" s="4">
        <f>IFERROR(VLOOKUP(A30,'GS by School'!A:X,20,0),0)</f>
        <v>0</v>
      </c>
      <c r="K30" s="4">
        <f t="shared" si="0"/>
        <v>0</v>
      </c>
      <c r="L30" s="8">
        <f>IFERROR(I30/#REF!,0)</f>
        <v>0</v>
      </c>
    </row>
    <row r="31" spans="1:12" ht="31.5" customHeight="1" x14ac:dyDescent="0.3">
      <c r="A31" s="76" t="s">
        <v>213</v>
      </c>
      <c r="B31" s="76" t="s">
        <v>3477</v>
      </c>
      <c r="C31" s="76" t="s">
        <v>15</v>
      </c>
      <c r="D31" s="76">
        <v>206</v>
      </c>
      <c r="E31" s="76" t="s">
        <v>12</v>
      </c>
      <c r="F31" s="76" t="s">
        <v>3478</v>
      </c>
      <c r="G31" s="76" t="s">
        <v>13</v>
      </c>
      <c r="H31" s="76" t="s">
        <v>1</v>
      </c>
      <c r="I31" s="76">
        <v>182</v>
      </c>
      <c r="J31" s="4">
        <f>IFERROR(VLOOKUP(A31,'GS by School'!A:X,20,0),0)</f>
        <v>0</v>
      </c>
      <c r="K31" s="4">
        <f t="shared" ref="K31:K48" si="1">I31-J31</f>
        <v>182</v>
      </c>
      <c r="L31" s="8">
        <f>IFERROR(I31/#REF!,0)</f>
        <v>0</v>
      </c>
    </row>
    <row r="32" spans="1:12" ht="31.5" customHeight="1" x14ac:dyDescent="0.3">
      <c r="A32" s="76" t="s">
        <v>3479</v>
      </c>
      <c r="B32" s="76" t="s">
        <v>3480</v>
      </c>
      <c r="C32" s="76" t="s">
        <v>15</v>
      </c>
      <c r="D32" s="76">
        <v>206</v>
      </c>
      <c r="E32" s="76" t="s">
        <v>43</v>
      </c>
      <c r="F32" s="76" t="s">
        <v>44</v>
      </c>
      <c r="G32" s="76" t="s">
        <v>13</v>
      </c>
      <c r="H32" s="76" t="s">
        <v>1</v>
      </c>
      <c r="I32" s="76">
        <v>0</v>
      </c>
      <c r="J32" s="4">
        <f>IFERROR(VLOOKUP(A32,'GS by School'!A:X,20,0),0)</f>
        <v>0</v>
      </c>
      <c r="K32" s="4">
        <f t="shared" si="1"/>
        <v>0</v>
      </c>
      <c r="L32" s="8">
        <f>IFERROR(I32/#REF!,0)</f>
        <v>0</v>
      </c>
    </row>
    <row r="33" spans="1:12" ht="31.5" customHeight="1" x14ac:dyDescent="0.3">
      <c r="A33" s="76" t="s">
        <v>214</v>
      </c>
      <c r="B33" s="76" t="s">
        <v>3481</v>
      </c>
      <c r="C33" s="76" t="s">
        <v>15</v>
      </c>
      <c r="D33" s="76">
        <v>206</v>
      </c>
      <c r="E33" s="76" t="s">
        <v>16</v>
      </c>
      <c r="F33" s="76" t="s">
        <v>3482</v>
      </c>
      <c r="G33" s="76" t="s">
        <v>13</v>
      </c>
      <c r="H33" s="76" t="s">
        <v>1</v>
      </c>
      <c r="I33" s="76">
        <v>222</v>
      </c>
      <c r="J33" s="4">
        <f>IFERROR(VLOOKUP(A33,'GS by School'!A:X,20,0),0)</f>
        <v>0</v>
      </c>
      <c r="K33" s="4">
        <f t="shared" si="1"/>
        <v>222</v>
      </c>
      <c r="L33" s="8">
        <f>IFERROR(I33/#REF!,0)</f>
        <v>0</v>
      </c>
    </row>
    <row r="34" spans="1:12" ht="31.5" customHeight="1" x14ac:dyDescent="0.3">
      <c r="A34" s="76" t="s">
        <v>3483</v>
      </c>
      <c r="B34" s="76" t="s">
        <v>3484</v>
      </c>
      <c r="C34" s="76" t="s">
        <v>15</v>
      </c>
      <c r="D34" s="76">
        <v>206</v>
      </c>
      <c r="E34" s="76" t="s">
        <v>16</v>
      </c>
      <c r="F34" s="76" t="s">
        <v>3485</v>
      </c>
      <c r="G34" s="76" t="s">
        <v>13</v>
      </c>
      <c r="H34" s="76" t="s">
        <v>1</v>
      </c>
      <c r="I34" s="76">
        <v>0</v>
      </c>
      <c r="J34" s="4">
        <f>IFERROR(VLOOKUP(A34,'GS by School'!A:X,20,0),0)</f>
        <v>0</v>
      </c>
      <c r="K34" s="4">
        <f t="shared" si="1"/>
        <v>0</v>
      </c>
      <c r="L34" s="8">
        <f>IFERROR(I34/#REF!,0)</f>
        <v>0</v>
      </c>
    </row>
    <row r="35" spans="1:12" ht="31.5" customHeight="1" x14ac:dyDescent="0.3">
      <c r="A35" s="76" t="s">
        <v>3486</v>
      </c>
      <c r="B35" s="76" t="s">
        <v>3487</v>
      </c>
      <c r="C35" s="76" t="s">
        <v>15</v>
      </c>
      <c r="D35" s="76">
        <v>206</v>
      </c>
      <c r="E35" s="76" t="s">
        <v>16</v>
      </c>
      <c r="F35" s="76" t="s">
        <v>3488</v>
      </c>
      <c r="G35" s="76" t="s">
        <v>13</v>
      </c>
      <c r="H35" s="76" t="s">
        <v>1</v>
      </c>
      <c r="I35" s="76">
        <v>0</v>
      </c>
      <c r="J35" s="4">
        <f>IFERROR(VLOOKUP(A35,'GS by School'!A:X,20,0),0)</f>
        <v>0</v>
      </c>
      <c r="K35" s="4">
        <f t="shared" si="1"/>
        <v>0</v>
      </c>
      <c r="L35" s="8">
        <f>IFERROR(I35/#REF!,0)</f>
        <v>0</v>
      </c>
    </row>
    <row r="36" spans="1:12" ht="31.5" customHeight="1" x14ac:dyDescent="0.3">
      <c r="A36" s="76" t="s">
        <v>3489</v>
      </c>
      <c r="B36" s="76" t="s">
        <v>3490</v>
      </c>
      <c r="C36" s="76" t="s">
        <v>15</v>
      </c>
      <c r="D36" s="76">
        <v>206</v>
      </c>
      <c r="E36" s="76" t="s">
        <v>16</v>
      </c>
      <c r="F36" s="76" t="s">
        <v>3491</v>
      </c>
      <c r="G36" s="76" t="s">
        <v>13</v>
      </c>
      <c r="H36" s="76" t="s">
        <v>1</v>
      </c>
      <c r="I36" s="76">
        <v>297</v>
      </c>
      <c r="J36" s="4">
        <f>IFERROR(VLOOKUP(A36,'GS by School'!A:X,20,0),0)</f>
        <v>0</v>
      </c>
      <c r="K36" s="4">
        <f t="shared" si="1"/>
        <v>297</v>
      </c>
      <c r="L36" s="8">
        <f>IFERROR(I36/#REF!,0)</f>
        <v>0</v>
      </c>
    </row>
    <row r="37" spans="1:12" ht="31.5" customHeight="1" x14ac:dyDescent="0.3">
      <c r="A37" s="76" t="s">
        <v>3492</v>
      </c>
      <c r="B37" s="76" t="s">
        <v>3493</v>
      </c>
      <c r="C37" s="76" t="s">
        <v>15</v>
      </c>
      <c r="D37" s="76">
        <v>206</v>
      </c>
      <c r="E37" s="76" t="s">
        <v>16</v>
      </c>
      <c r="F37" s="76" t="s">
        <v>3494</v>
      </c>
      <c r="G37" s="76" t="s">
        <v>13</v>
      </c>
      <c r="H37" s="76" t="s">
        <v>1</v>
      </c>
      <c r="I37" s="76">
        <v>296</v>
      </c>
      <c r="J37" s="4">
        <f>IFERROR(VLOOKUP(A37,'GS by School'!A:X,20,0),0)</f>
        <v>0</v>
      </c>
      <c r="K37" s="4">
        <f t="shared" si="1"/>
        <v>296</v>
      </c>
      <c r="L37" s="8">
        <f>IFERROR(I37/#REF!,0)</f>
        <v>0</v>
      </c>
    </row>
    <row r="38" spans="1:12" ht="31.5" customHeight="1" x14ac:dyDescent="0.3">
      <c r="A38" s="76" t="s">
        <v>3495</v>
      </c>
      <c r="B38" s="76" t="s">
        <v>3496</v>
      </c>
      <c r="C38" s="76" t="s">
        <v>15</v>
      </c>
      <c r="D38" s="76">
        <v>206</v>
      </c>
      <c r="E38" s="76" t="s">
        <v>16</v>
      </c>
      <c r="F38" s="76" t="s">
        <v>3497</v>
      </c>
      <c r="G38" s="76" t="s">
        <v>13</v>
      </c>
      <c r="H38" s="76" t="s">
        <v>1</v>
      </c>
      <c r="I38" s="76">
        <v>303</v>
      </c>
      <c r="J38" s="4">
        <f>IFERROR(VLOOKUP(A38,'GS by School'!A:X,20,0),0)</f>
        <v>0</v>
      </c>
      <c r="K38" s="4">
        <f t="shared" si="1"/>
        <v>303</v>
      </c>
      <c r="L38" s="8">
        <f>IFERROR(I38/#REF!,0)</f>
        <v>0</v>
      </c>
    </row>
    <row r="39" spans="1:12" ht="31.5" customHeight="1" x14ac:dyDescent="0.3">
      <c r="A39" s="76" t="s">
        <v>215</v>
      </c>
      <c r="B39" s="76" t="s">
        <v>45</v>
      </c>
      <c r="C39" s="76" t="s">
        <v>15</v>
      </c>
      <c r="D39" s="76">
        <v>206</v>
      </c>
      <c r="E39" s="76" t="s">
        <v>12</v>
      </c>
      <c r="F39" s="76">
        <v>75050</v>
      </c>
      <c r="G39" s="76" t="s">
        <v>13</v>
      </c>
      <c r="H39" s="76" t="s">
        <v>1</v>
      </c>
      <c r="I39" s="76">
        <v>253</v>
      </c>
      <c r="J39" s="4">
        <f>IFERROR(VLOOKUP(A39,'GS by School'!A:X,20,0),0)</f>
        <v>0</v>
      </c>
      <c r="K39" s="4">
        <f t="shared" si="1"/>
        <v>253</v>
      </c>
      <c r="L39" s="8">
        <f>IFERROR(I39/#REF!,0)</f>
        <v>0</v>
      </c>
    </row>
    <row r="40" spans="1:12" ht="31.5" customHeight="1" x14ac:dyDescent="0.3">
      <c r="A40" s="76" t="s">
        <v>216</v>
      </c>
      <c r="B40" s="76" t="s">
        <v>3498</v>
      </c>
      <c r="C40" s="76" t="s">
        <v>15</v>
      </c>
      <c r="D40" s="76">
        <v>206</v>
      </c>
      <c r="E40" s="76" t="s">
        <v>16</v>
      </c>
      <c r="F40" s="76" t="s">
        <v>3499</v>
      </c>
      <c r="G40" s="76" t="s">
        <v>13</v>
      </c>
      <c r="H40" s="76" t="s">
        <v>1</v>
      </c>
      <c r="I40" s="76">
        <v>225</v>
      </c>
      <c r="J40" s="4">
        <f>IFERROR(VLOOKUP(A40,'GS by School'!A:X,20,0),0)</f>
        <v>0</v>
      </c>
      <c r="K40" s="4">
        <f t="shared" si="1"/>
        <v>225</v>
      </c>
      <c r="L40" s="8">
        <f>IFERROR(I40/#REF!,0)</f>
        <v>0</v>
      </c>
    </row>
    <row r="41" spans="1:12" ht="31.5" customHeight="1" x14ac:dyDescent="0.3">
      <c r="A41" s="76" t="s">
        <v>217</v>
      </c>
      <c r="B41" s="76" t="s">
        <v>46</v>
      </c>
      <c r="C41" s="76" t="s">
        <v>15</v>
      </c>
      <c r="D41" s="76">
        <v>206</v>
      </c>
      <c r="E41" s="76" t="s">
        <v>16</v>
      </c>
      <c r="F41" s="76" t="s">
        <v>32</v>
      </c>
      <c r="G41" s="76" t="s">
        <v>13</v>
      </c>
      <c r="H41" s="76" t="s">
        <v>1</v>
      </c>
      <c r="I41" s="76">
        <v>459</v>
      </c>
      <c r="J41" s="4">
        <f>IFERROR(VLOOKUP(A41,'GS by School'!A:X,20,0),0)</f>
        <v>0</v>
      </c>
      <c r="K41" s="4">
        <f t="shared" si="1"/>
        <v>459</v>
      </c>
      <c r="L41" s="8">
        <f>IFERROR(I41/#REF!,0)</f>
        <v>0</v>
      </c>
    </row>
    <row r="42" spans="1:12" ht="31.5" customHeight="1" x14ac:dyDescent="0.3">
      <c r="A42" s="76" t="s">
        <v>3500</v>
      </c>
      <c r="B42" s="76" t="s">
        <v>3501</v>
      </c>
      <c r="C42" s="76" t="s">
        <v>15</v>
      </c>
      <c r="D42" s="76">
        <v>206</v>
      </c>
      <c r="E42" s="76" t="s">
        <v>16</v>
      </c>
      <c r="F42" s="76" t="s">
        <v>3502</v>
      </c>
      <c r="G42" s="76" t="s">
        <v>13</v>
      </c>
      <c r="H42" s="76" t="s">
        <v>1</v>
      </c>
      <c r="I42" s="76">
        <v>318</v>
      </c>
      <c r="J42" s="4">
        <f>IFERROR(VLOOKUP(A42,'GS by School'!A:X,20,0),0)</f>
        <v>0</v>
      </c>
      <c r="K42" s="4">
        <f t="shared" si="1"/>
        <v>318</v>
      </c>
      <c r="L42" s="8">
        <f>IFERROR(I42/#REF!,0)</f>
        <v>0</v>
      </c>
    </row>
    <row r="43" spans="1:12" ht="31.5" customHeight="1" x14ac:dyDescent="0.3">
      <c r="A43" s="76" t="s">
        <v>218</v>
      </c>
      <c r="B43" s="76" t="s">
        <v>47</v>
      </c>
      <c r="C43" s="76" t="s">
        <v>15</v>
      </c>
      <c r="D43" s="76">
        <v>206</v>
      </c>
      <c r="E43" s="76" t="s">
        <v>16</v>
      </c>
      <c r="F43" s="76" t="s">
        <v>3503</v>
      </c>
      <c r="G43" s="76" t="s">
        <v>13</v>
      </c>
      <c r="H43" s="76" t="s">
        <v>1</v>
      </c>
      <c r="I43" s="76">
        <v>319</v>
      </c>
      <c r="J43" s="4">
        <f>IFERROR(VLOOKUP(A43,'GS by School'!A:X,20,0),0)</f>
        <v>0</v>
      </c>
      <c r="K43" s="4">
        <f t="shared" si="1"/>
        <v>319</v>
      </c>
      <c r="L43" s="8">
        <f>IFERROR(I43/#REF!,0)</f>
        <v>0</v>
      </c>
    </row>
    <row r="44" spans="1:12" ht="31.5" customHeight="1" x14ac:dyDescent="0.3">
      <c r="A44" s="76" t="s">
        <v>219</v>
      </c>
      <c r="B44" s="76" t="s">
        <v>3504</v>
      </c>
      <c r="C44" s="76" t="s">
        <v>15</v>
      </c>
      <c r="D44" s="76">
        <v>206</v>
      </c>
      <c r="E44" s="76" t="s">
        <v>16</v>
      </c>
      <c r="F44" s="76" t="s">
        <v>3505</v>
      </c>
      <c r="G44" s="76" t="s">
        <v>13</v>
      </c>
      <c r="H44" s="76" t="s">
        <v>1</v>
      </c>
      <c r="I44" s="76">
        <v>305</v>
      </c>
      <c r="J44" s="4">
        <f>IFERROR(VLOOKUP(A44,'GS by School'!A:X,20,0),0)</f>
        <v>0</v>
      </c>
      <c r="K44" s="4">
        <f t="shared" si="1"/>
        <v>305</v>
      </c>
      <c r="L44" s="8">
        <f>IFERROR(I44/#REF!,0)</f>
        <v>0</v>
      </c>
    </row>
    <row r="45" spans="1:12" ht="31.5" customHeight="1" x14ac:dyDescent="0.3">
      <c r="A45" s="76" t="s">
        <v>220</v>
      </c>
      <c r="B45" s="76" t="s">
        <v>48</v>
      </c>
      <c r="C45" s="76" t="s">
        <v>15</v>
      </c>
      <c r="D45" s="76">
        <v>206</v>
      </c>
      <c r="E45" s="76" t="s">
        <v>16</v>
      </c>
      <c r="F45" s="76" t="s">
        <v>3506</v>
      </c>
      <c r="G45" s="76" t="s">
        <v>13</v>
      </c>
      <c r="H45" s="76" t="s">
        <v>1</v>
      </c>
      <c r="I45" s="76">
        <v>272</v>
      </c>
      <c r="J45" s="4">
        <f>IFERROR(VLOOKUP(A45,'GS by School'!A:X,20,0),0)</f>
        <v>0</v>
      </c>
      <c r="K45" s="4">
        <f t="shared" si="1"/>
        <v>272</v>
      </c>
      <c r="L45" s="8">
        <f>IFERROR(I45/#REF!,0)</f>
        <v>0</v>
      </c>
    </row>
    <row r="46" spans="1:12" ht="31.5" customHeight="1" x14ac:dyDescent="0.3">
      <c r="A46" s="76" t="s">
        <v>3507</v>
      </c>
      <c r="B46" s="76" t="s">
        <v>3508</v>
      </c>
      <c r="C46" s="76" t="s">
        <v>15</v>
      </c>
      <c r="D46" s="76">
        <v>206</v>
      </c>
      <c r="E46" s="76" t="s">
        <v>12</v>
      </c>
      <c r="F46" s="76">
        <v>75050</v>
      </c>
      <c r="G46" s="76" t="s">
        <v>13</v>
      </c>
      <c r="H46" s="76" t="s">
        <v>1</v>
      </c>
      <c r="I46" s="76">
        <v>327</v>
      </c>
      <c r="J46" s="4">
        <f>IFERROR(VLOOKUP(A46,'GS by School'!A:X,20,0),0)</f>
        <v>0</v>
      </c>
      <c r="K46" s="4">
        <f t="shared" si="1"/>
        <v>327</v>
      </c>
      <c r="L46" s="8">
        <f>IFERROR(I46/#REF!,0)</f>
        <v>0</v>
      </c>
    </row>
    <row r="47" spans="1:12" ht="31.5" customHeight="1" x14ac:dyDescent="0.3">
      <c r="A47" s="76" t="s">
        <v>3509</v>
      </c>
      <c r="B47" s="76" t="s">
        <v>3510</v>
      </c>
      <c r="C47" s="76" t="s">
        <v>15</v>
      </c>
      <c r="D47" s="76">
        <v>206</v>
      </c>
      <c r="E47" s="76" t="s">
        <v>16</v>
      </c>
      <c r="F47" s="76" t="s">
        <v>3511</v>
      </c>
      <c r="G47" s="76" t="s">
        <v>13</v>
      </c>
      <c r="H47" s="76" t="s">
        <v>1</v>
      </c>
      <c r="I47" s="76">
        <v>0</v>
      </c>
      <c r="J47" s="4">
        <f>IFERROR(VLOOKUP(A47,'GS by School'!A:X,20,0),0)</f>
        <v>0</v>
      </c>
      <c r="K47" s="4">
        <f t="shared" si="1"/>
        <v>0</v>
      </c>
      <c r="L47" s="8">
        <f>IFERROR(I47/#REF!,0)</f>
        <v>0</v>
      </c>
    </row>
    <row r="48" spans="1:12" ht="31.5" customHeight="1" x14ac:dyDescent="0.3">
      <c r="A48" s="76" t="s">
        <v>221</v>
      </c>
      <c r="B48" s="76" t="s">
        <v>49</v>
      </c>
      <c r="C48" s="76" t="s">
        <v>15</v>
      </c>
      <c r="D48" s="76">
        <v>206</v>
      </c>
      <c r="E48" s="76" t="s">
        <v>16</v>
      </c>
      <c r="F48" s="76" t="s">
        <v>3511</v>
      </c>
      <c r="G48" s="76" t="s">
        <v>13</v>
      </c>
      <c r="H48" s="76" t="s">
        <v>1</v>
      </c>
      <c r="I48" s="76">
        <v>155</v>
      </c>
      <c r="J48" s="4">
        <f>IFERROR(VLOOKUP(A48,'GS by School'!A:X,20,0),0)</f>
        <v>0</v>
      </c>
      <c r="K48" s="4">
        <f t="shared" si="1"/>
        <v>155</v>
      </c>
      <c r="L48" s="8">
        <f>IFERROR(I48/#REF!,0)</f>
        <v>0</v>
      </c>
    </row>
    <row r="49" ht="31.5" customHeight="1" x14ac:dyDescent="0.3"/>
    <row r="50" ht="31.5" customHeight="1" x14ac:dyDescent="0.3"/>
    <row r="51" ht="31.5" customHeight="1" x14ac:dyDescent="0.3"/>
    <row r="52" ht="31.5" customHeight="1" x14ac:dyDescent="0.3"/>
    <row r="53" ht="31.5" customHeight="1" x14ac:dyDescent="0.3"/>
    <row r="54" ht="31.5" customHeight="1" x14ac:dyDescent="0.3"/>
    <row r="55" ht="31.5" customHeight="1" x14ac:dyDescent="0.3"/>
    <row r="56" ht="31.5" customHeight="1" x14ac:dyDescent="0.3"/>
    <row r="57" ht="31.5" customHeight="1" x14ac:dyDescent="0.3"/>
    <row r="58" ht="31.5" customHeight="1" x14ac:dyDescent="0.3"/>
  </sheetData>
  <mergeCells count="8">
    <mergeCell ref="B12:H12"/>
    <mergeCell ref="B9:F9"/>
    <mergeCell ref="H1:L1"/>
    <mergeCell ref="B1:F1"/>
    <mergeCell ref="N1:P1"/>
    <mergeCell ref="N5:Q5"/>
    <mergeCell ref="H5:L5"/>
    <mergeCell ref="B5:F5"/>
  </mergeCells>
  <phoneticPr fontId="14" type="noConversion"/>
  <conditionalFormatting sqref="K13">
    <cfRule type="cellIs" dxfId="3" priority="1" operator="greaterThan">
      <formula>0.08</formula>
    </cfRule>
  </conditionalFormatting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61AD-9554-4DD4-8DFF-D849E4F20EF2}">
  <dimension ref="A1:Q62"/>
  <sheetViews>
    <sheetView topLeftCell="B1" workbookViewId="0">
      <selection activeCell="Q4" sqref="Q4"/>
    </sheetView>
  </sheetViews>
  <sheetFormatPr defaultColWidth="9.109375" defaultRowHeight="46.95" customHeight="1" x14ac:dyDescent="0.3"/>
  <cols>
    <col min="1" max="1" width="5.33203125" style="7" hidden="1" customWidth="1"/>
    <col min="2" max="2" width="13.10937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H1" s="99" t="s">
        <v>57</v>
      </c>
      <c r="I1" s="100"/>
      <c r="J1" s="100"/>
      <c r="K1" s="100"/>
      <c r="N1" s="98" t="s">
        <v>2442</v>
      </c>
      <c r="O1" s="98"/>
      <c r="P1" s="98"/>
      <c r="Q1" s="7" t="s">
        <v>53</v>
      </c>
    </row>
    <row r="2" spans="1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34</v>
      </c>
      <c r="C3" s="4">
        <f>VLOOKUP($Q$1,'2025 Girls'!A:G,6,0)</f>
        <v>27</v>
      </c>
      <c r="D3" s="4">
        <v>417</v>
      </c>
      <c r="E3" s="4">
        <f>D3-B3</f>
        <v>383</v>
      </c>
      <c r="F3" s="84">
        <f>B3/D3</f>
        <v>8.1534772182254203E-2</v>
      </c>
      <c r="H3" s="4">
        <f>SUMIFS('2025 Girls'!E:E,'2025 Girls'!$A:$A,$Q$1)</f>
        <v>234</v>
      </c>
      <c r="I3" s="4">
        <f>VLOOKUP($Q$1,'2025 Girls'!A:G,7,0)</f>
        <v>253</v>
      </c>
      <c r="J3" s="4">
        <v>257</v>
      </c>
      <c r="K3" s="4">
        <f>J3-H3</f>
        <v>23</v>
      </c>
      <c r="L3" s="84">
        <f>H3/J3</f>
        <v>0.91050583657587547</v>
      </c>
      <c r="N3" s="21">
        <f>B3+H3</f>
        <v>268</v>
      </c>
      <c r="O3" s="21">
        <f>D3+J3</f>
        <v>674</v>
      </c>
      <c r="P3" s="21">
        <f>O3-N3</f>
        <v>406</v>
      </c>
      <c r="Q3" s="84">
        <f>N3/O3</f>
        <v>0.39762611275964393</v>
      </c>
    </row>
    <row r="4" spans="1:17" ht="9.6" customHeight="1" x14ac:dyDescent="0.3"/>
    <row r="5" spans="1:17" ht="46.95" customHeight="1" x14ac:dyDescent="0.35">
      <c r="B5" s="99" t="s">
        <v>3552</v>
      </c>
      <c r="C5" s="100"/>
      <c r="D5" s="100"/>
      <c r="E5" s="100"/>
      <c r="H5" s="99" t="s">
        <v>56</v>
      </c>
      <c r="I5" s="100"/>
      <c r="J5" s="100"/>
      <c r="K5" s="100"/>
      <c r="N5" s="98" t="s">
        <v>2443</v>
      </c>
      <c r="O5" s="98"/>
      <c r="P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26</v>
      </c>
      <c r="C7" s="21">
        <f>VLOOKUP($Q$1,'2025 Adults'!A:G,6,0)</f>
        <v>0</v>
      </c>
      <c r="D7" s="21">
        <v>164</v>
      </c>
      <c r="E7" s="21">
        <f>D7-B7</f>
        <v>138</v>
      </c>
      <c r="F7" s="84">
        <f>B7/D7</f>
        <v>0.15853658536585366</v>
      </c>
      <c r="H7" s="4">
        <f>SUMIFS('2025 Adults'!E:E,'2025 Adults'!$A:$A,$Q$1)</f>
        <v>196</v>
      </c>
      <c r="I7" s="21">
        <f>VLOOKUP($Q$1,'2025 Adults'!A:G,7,0)</f>
        <v>0</v>
      </c>
      <c r="J7" s="21">
        <v>246</v>
      </c>
      <c r="K7" s="21">
        <f>J7-H7</f>
        <v>50</v>
      </c>
      <c r="L7" s="84">
        <f>H7/J7</f>
        <v>0.7967479674796748</v>
      </c>
      <c r="N7" s="21">
        <f>B7+H7</f>
        <v>222</v>
      </c>
      <c r="O7" s="21">
        <f>D7+J7</f>
        <v>410</v>
      </c>
      <c r="P7" s="21">
        <f>O7-N7</f>
        <v>188</v>
      </c>
      <c r="Q7" s="84">
        <f>N7/O7</f>
        <v>0.54146341463414638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19</v>
      </c>
      <c r="D11" s="4">
        <f>C11-B11</f>
        <v>19</v>
      </c>
      <c r="E11" s="84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4" t="s">
        <v>1069</v>
      </c>
      <c r="B14" s="4" t="s">
        <v>1070</v>
      </c>
      <c r="C14" s="58" t="s">
        <v>15</v>
      </c>
      <c r="D14" s="58">
        <v>211</v>
      </c>
      <c r="E14" s="58" t="s">
        <v>2719</v>
      </c>
      <c r="F14" s="58" t="s">
        <v>2720</v>
      </c>
      <c r="G14" s="58" t="s">
        <v>13</v>
      </c>
      <c r="H14" s="58" t="s">
        <v>53</v>
      </c>
      <c r="I14" s="4">
        <v>0</v>
      </c>
      <c r="J14" s="4">
        <f>IFERROR(VLOOKUP(A14,'GS by School'!A:X,20,0),0)</f>
        <v>0</v>
      </c>
      <c r="K14" s="4">
        <f>I14-J14</f>
        <v>0</v>
      </c>
      <c r="L14" s="8">
        <f>IFERROR(I14/#REF!,0)</f>
        <v>0</v>
      </c>
    </row>
    <row r="15" spans="1:17" ht="31.5" customHeight="1" x14ac:dyDescent="0.3">
      <c r="A15" s="4" t="s">
        <v>348</v>
      </c>
      <c r="B15" s="4" t="s">
        <v>349</v>
      </c>
      <c r="C15" s="58" t="s">
        <v>15</v>
      </c>
      <c r="D15" s="58">
        <v>211</v>
      </c>
      <c r="E15" s="58" t="s">
        <v>12</v>
      </c>
      <c r="F15" s="58" t="s">
        <v>2784</v>
      </c>
      <c r="G15" s="58" t="s">
        <v>13</v>
      </c>
      <c r="H15" s="58" t="s">
        <v>53</v>
      </c>
      <c r="I15" s="4">
        <v>0</v>
      </c>
      <c r="J15" s="4">
        <f>IFERROR(VLOOKUP(A15,'GS by School'!A:X,20,0),0)</f>
        <v>0</v>
      </c>
      <c r="K15" s="4">
        <f t="shared" ref="K15:K44" si="0">I15-J15</f>
        <v>0</v>
      </c>
      <c r="L15" s="8">
        <f>IFERROR(I15/#REF!,0)</f>
        <v>0</v>
      </c>
    </row>
    <row r="16" spans="1:17" ht="31.5" customHeight="1" x14ac:dyDescent="0.3">
      <c r="A16" s="4" t="s">
        <v>586</v>
      </c>
      <c r="B16" s="4" t="s">
        <v>587</v>
      </c>
      <c r="C16" s="58" t="s">
        <v>15</v>
      </c>
      <c r="D16" s="58">
        <v>211</v>
      </c>
      <c r="E16" s="58" t="s">
        <v>2785</v>
      </c>
      <c r="F16" s="58" t="s">
        <v>2786</v>
      </c>
      <c r="G16" s="58" t="s">
        <v>13</v>
      </c>
      <c r="H16" s="58" t="s">
        <v>53</v>
      </c>
      <c r="I16" s="4">
        <v>242</v>
      </c>
      <c r="J16" s="4">
        <f>IFERROR(VLOOKUP(A16,'GS by School'!A:X,20,0),0)</f>
        <v>0</v>
      </c>
      <c r="K16" s="4">
        <f t="shared" si="0"/>
        <v>242</v>
      </c>
      <c r="L16" s="8">
        <f>IFERROR(I16/#REF!,0)</f>
        <v>0</v>
      </c>
    </row>
    <row r="17" spans="1:12" ht="31.5" customHeight="1" x14ac:dyDescent="0.3">
      <c r="A17" s="4" t="s">
        <v>1012</v>
      </c>
      <c r="B17" s="4" t="s">
        <v>1013</v>
      </c>
      <c r="C17" s="58" t="s">
        <v>15</v>
      </c>
      <c r="D17" s="58">
        <v>211</v>
      </c>
      <c r="E17" s="58" t="s">
        <v>12</v>
      </c>
      <c r="F17" s="58" t="s">
        <v>2787</v>
      </c>
      <c r="G17" s="58" t="s">
        <v>13</v>
      </c>
      <c r="H17" s="58" t="s">
        <v>53</v>
      </c>
      <c r="I17" s="4">
        <v>0</v>
      </c>
      <c r="J17" s="4">
        <f>IFERROR(VLOOKUP(A17,'GS by School'!A:X,20,0),0)</f>
        <v>0</v>
      </c>
      <c r="K17" s="4">
        <f t="shared" si="0"/>
        <v>0</v>
      </c>
      <c r="L17" s="8">
        <f>IFERROR(I17/#REF!,0)</f>
        <v>0</v>
      </c>
    </row>
    <row r="18" spans="1:12" ht="31.5" customHeight="1" x14ac:dyDescent="0.3">
      <c r="A18" s="4" t="s">
        <v>903</v>
      </c>
      <c r="B18" s="4" t="s">
        <v>904</v>
      </c>
      <c r="C18" s="58" t="s">
        <v>15</v>
      </c>
      <c r="D18" s="58">
        <v>211</v>
      </c>
      <c r="E18" s="58" t="s">
        <v>2785</v>
      </c>
      <c r="F18" s="58" t="s">
        <v>2788</v>
      </c>
      <c r="G18" s="58" t="s">
        <v>13</v>
      </c>
      <c r="H18" s="58" t="s">
        <v>53</v>
      </c>
      <c r="I18" s="4">
        <v>214</v>
      </c>
      <c r="J18" s="4">
        <f>IFERROR(VLOOKUP(A18,'GS by School'!A:X,20,0),0)</f>
        <v>0</v>
      </c>
      <c r="K18" s="4">
        <f t="shared" si="0"/>
        <v>214</v>
      </c>
      <c r="L18" s="8">
        <f>IFERROR(I18/#REF!,0)</f>
        <v>0</v>
      </c>
    </row>
    <row r="19" spans="1:12" ht="31.5" customHeight="1" x14ac:dyDescent="0.3">
      <c r="A19" s="4" t="s">
        <v>2373</v>
      </c>
      <c r="B19" s="4" t="s">
        <v>2789</v>
      </c>
      <c r="C19" s="58" t="s">
        <v>15</v>
      </c>
      <c r="D19" s="58">
        <v>211</v>
      </c>
      <c r="E19" s="58" t="s">
        <v>2785</v>
      </c>
      <c r="F19" s="58">
        <v>76063</v>
      </c>
      <c r="G19" s="58" t="s">
        <v>13</v>
      </c>
      <c r="H19" s="58" t="s">
        <v>53</v>
      </c>
      <c r="I19" s="4">
        <v>306</v>
      </c>
      <c r="J19" s="4">
        <f>IFERROR(VLOOKUP(A19,'GS by School'!A:X,20,0),0)</f>
        <v>0</v>
      </c>
      <c r="K19" s="4">
        <f t="shared" si="0"/>
        <v>306</v>
      </c>
      <c r="L19" s="8">
        <f>IFERROR(I19/#REF!,0)</f>
        <v>0</v>
      </c>
    </row>
    <row r="20" spans="1:12" ht="31.5" customHeight="1" x14ac:dyDescent="0.3">
      <c r="A20" s="4" t="s">
        <v>1730</v>
      </c>
      <c r="B20" s="4" t="s">
        <v>1731</v>
      </c>
      <c r="C20" s="58" t="s">
        <v>15</v>
      </c>
      <c r="D20" s="58">
        <v>211</v>
      </c>
      <c r="E20" s="58" t="s">
        <v>16</v>
      </c>
      <c r="F20" s="58" t="s">
        <v>2790</v>
      </c>
      <c r="G20" s="58" t="s">
        <v>13</v>
      </c>
      <c r="H20" s="58" t="s">
        <v>53</v>
      </c>
      <c r="I20" s="4">
        <v>169</v>
      </c>
      <c r="J20" s="4">
        <f>IFERROR(VLOOKUP(A20,'GS by School'!A:X,20,0),0)</f>
        <v>0</v>
      </c>
      <c r="K20" s="4">
        <f t="shared" si="0"/>
        <v>169</v>
      </c>
      <c r="L20" s="8">
        <f>IFERROR(I20/#REF!,0)</f>
        <v>0</v>
      </c>
    </row>
    <row r="21" spans="1:12" ht="31.5" customHeight="1" x14ac:dyDescent="0.3">
      <c r="A21" s="4" t="s">
        <v>441</v>
      </c>
      <c r="B21" s="4" t="s">
        <v>442</v>
      </c>
      <c r="C21" s="58" t="s">
        <v>15</v>
      </c>
      <c r="D21" s="58">
        <v>211</v>
      </c>
      <c r="E21" s="58" t="s">
        <v>2785</v>
      </c>
      <c r="F21" s="58" t="s">
        <v>2786</v>
      </c>
      <c r="G21" s="58" t="s">
        <v>13</v>
      </c>
      <c r="H21" s="58" t="s">
        <v>53</v>
      </c>
      <c r="I21" s="4">
        <v>195</v>
      </c>
      <c r="J21" s="4">
        <f>IFERROR(VLOOKUP(A21,'GS by School'!A:X,20,0),0)</f>
        <v>0</v>
      </c>
      <c r="K21" s="4">
        <f t="shared" si="0"/>
        <v>195</v>
      </c>
      <c r="L21" s="8">
        <f>IFERROR(I21/#REF!,0)</f>
        <v>0</v>
      </c>
    </row>
    <row r="22" spans="1:12" ht="31.5" customHeight="1" x14ac:dyDescent="0.3">
      <c r="A22" s="4" t="s">
        <v>2007</v>
      </c>
      <c r="B22" s="4" t="s">
        <v>2009</v>
      </c>
      <c r="C22" s="58" t="s">
        <v>15</v>
      </c>
      <c r="D22" s="58">
        <v>211</v>
      </c>
      <c r="E22" s="58" t="s">
        <v>12</v>
      </c>
      <c r="F22" s="58" t="s">
        <v>2791</v>
      </c>
      <c r="G22" s="58" t="s">
        <v>13</v>
      </c>
      <c r="H22" s="58" t="s">
        <v>53</v>
      </c>
      <c r="I22" s="4">
        <v>0</v>
      </c>
      <c r="J22" s="4">
        <f>IFERROR(VLOOKUP(A22,'GS by School'!A:X,20,0),0)</f>
        <v>0</v>
      </c>
      <c r="K22" s="4">
        <f t="shared" si="0"/>
        <v>0</v>
      </c>
      <c r="L22" s="8">
        <f>IFERROR(I22/#REF!,0)</f>
        <v>0</v>
      </c>
    </row>
    <row r="23" spans="1:12" ht="31.5" customHeight="1" x14ac:dyDescent="0.3">
      <c r="A23" s="4" t="s">
        <v>1928</v>
      </c>
      <c r="B23" s="4" t="s">
        <v>1929</v>
      </c>
      <c r="C23" s="58" t="s">
        <v>15</v>
      </c>
      <c r="D23" s="58">
        <v>211</v>
      </c>
      <c r="E23" s="58" t="s">
        <v>16</v>
      </c>
      <c r="F23" s="58" t="s">
        <v>2790</v>
      </c>
      <c r="G23" s="58" t="s">
        <v>13</v>
      </c>
      <c r="H23" s="58" t="s">
        <v>53</v>
      </c>
      <c r="I23" s="4">
        <v>269</v>
      </c>
      <c r="J23" s="4">
        <f>IFERROR(VLOOKUP(A23,'GS by School'!A:X,20,0),0)</f>
        <v>0</v>
      </c>
      <c r="K23" s="4">
        <f t="shared" si="0"/>
        <v>269</v>
      </c>
      <c r="L23" s="8">
        <f>IFERROR(I23/#REF!,0)</f>
        <v>0</v>
      </c>
    </row>
    <row r="24" spans="1:12" ht="31.5" customHeight="1" x14ac:dyDescent="0.3">
      <c r="A24" s="4" t="s">
        <v>1944</v>
      </c>
      <c r="B24" s="4" t="s">
        <v>1945</v>
      </c>
      <c r="C24" s="58" t="s">
        <v>15</v>
      </c>
      <c r="D24" s="58">
        <v>211</v>
      </c>
      <c r="E24" s="58" t="s">
        <v>12</v>
      </c>
      <c r="F24" s="58" t="s">
        <v>2784</v>
      </c>
      <c r="G24" s="58" t="s">
        <v>13</v>
      </c>
      <c r="H24" s="58" t="s">
        <v>53</v>
      </c>
      <c r="I24" s="4">
        <v>0</v>
      </c>
      <c r="J24" s="4">
        <f>IFERROR(VLOOKUP(A24,'GS by School'!A:X,20,0),0)</f>
        <v>0</v>
      </c>
      <c r="K24" s="4">
        <f t="shared" si="0"/>
        <v>0</v>
      </c>
      <c r="L24" s="8">
        <f>IFERROR(I24/#REF!,0)</f>
        <v>0</v>
      </c>
    </row>
    <row r="25" spans="1:12" ht="31.5" customHeight="1" x14ac:dyDescent="0.3">
      <c r="A25" s="4" t="s">
        <v>2792</v>
      </c>
      <c r="B25" s="4" t="s">
        <v>2793</v>
      </c>
      <c r="C25" s="58" t="s">
        <v>51</v>
      </c>
      <c r="D25" s="58">
        <v>211</v>
      </c>
      <c r="E25" s="58" t="s">
        <v>16</v>
      </c>
      <c r="F25" s="58">
        <v>76002</v>
      </c>
      <c r="G25" s="58" t="s">
        <v>13</v>
      </c>
      <c r="H25" s="58" t="s">
        <v>53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31.5" customHeight="1" x14ac:dyDescent="0.3">
      <c r="A26" s="4" t="s">
        <v>811</v>
      </c>
      <c r="B26" s="4" t="s">
        <v>812</v>
      </c>
      <c r="C26" s="58" t="s">
        <v>15</v>
      </c>
      <c r="D26" s="58">
        <v>211</v>
      </c>
      <c r="E26" s="58" t="s">
        <v>2785</v>
      </c>
      <c r="F26" s="58" t="s">
        <v>2786</v>
      </c>
      <c r="G26" s="58" t="s">
        <v>13</v>
      </c>
      <c r="H26" s="58" t="s">
        <v>53</v>
      </c>
      <c r="I26" s="4">
        <v>289</v>
      </c>
      <c r="J26" s="4">
        <f>IFERROR(VLOOKUP(A26,'GS by School'!A:X,20,0),0)</f>
        <v>0</v>
      </c>
      <c r="K26" s="4">
        <f t="shared" si="0"/>
        <v>289</v>
      </c>
      <c r="L26" s="8">
        <f>IFERROR(I26/#REF!,0)</f>
        <v>0</v>
      </c>
    </row>
    <row r="27" spans="1:12" ht="31.5" customHeight="1" x14ac:dyDescent="0.3">
      <c r="A27" s="4" t="s">
        <v>1156</v>
      </c>
      <c r="B27" s="4" t="s">
        <v>1157</v>
      </c>
      <c r="C27" s="58" t="s">
        <v>15</v>
      </c>
      <c r="D27" s="58">
        <v>211</v>
      </c>
      <c r="E27" s="58" t="s">
        <v>2785</v>
      </c>
      <c r="F27" s="58" t="s">
        <v>2786</v>
      </c>
      <c r="G27" s="58" t="s">
        <v>13</v>
      </c>
      <c r="H27" s="58" t="s">
        <v>53</v>
      </c>
      <c r="I27" s="4">
        <v>275</v>
      </c>
      <c r="J27" s="4">
        <f>IFERROR(VLOOKUP(A27,'GS by School'!A:X,20,0),0)</f>
        <v>0</v>
      </c>
      <c r="K27" s="4">
        <f t="shared" si="0"/>
        <v>275</v>
      </c>
      <c r="L27" s="8">
        <f>IFERROR(I27/#REF!,0)</f>
        <v>0</v>
      </c>
    </row>
    <row r="28" spans="1:12" ht="31.5" customHeight="1" x14ac:dyDescent="0.3">
      <c r="A28" s="4" t="s">
        <v>1037</v>
      </c>
      <c r="B28" s="4" t="s">
        <v>1039</v>
      </c>
      <c r="C28" s="58" t="s">
        <v>15</v>
      </c>
      <c r="D28" s="58">
        <v>211</v>
      </c>
      <c r="E28" s="58" t="s">
        <v>16</v>
      </c>
      <c r="F28" s="58" t="s">
        <v>2794</v>
      </c>
      <c r="G28" s="58" t="s">
        <v>13</v>
      </c>
      <c r="H28" s="58" t="s">
        <v>53</v>
      </c>
      <c r="I28" s="4">
        <v>199</v>
      </c>
      <c r="J28" s="4">
        <f>IFERROR(VLOOKUP(A28,'GS by School'!A:X,20,0),0)</f>
        <v>0</v>
      </c>
      <c r="K28" s="4">
        <f t="shared" si="0"/>
        <v>199</v>
      </c>
      <c r="L28" s="8">
        <f>IFERROR(I28/#REF!,0)</f>
        <v>0</v>
      </c>
    </row>
    <row r="29" spans="1:12" ht="31.5" customHeight="1" x14ac:dyDescent="0.3">
      <c r="A29" s="4" t="s">
        <v>1662</v>
      </c>
      <c r="B29" s="4" t="s">
        <v>1663</v>
      </c>
      <c r="C29" s="58" t="s">
        <v>11</v>
      </c>
      <c r="D29" s="58">
        <v>211</v>
      </c>
      <c r="E29" s="58" t="s">
        <v>12</v>
      </c>
      <c r="F29" s="58" t="s">
        <v>36</v>
      </c>
      <c r="G29" s="58" t="s">
        <v>13</v>
      </c>
      <c r="H29" s="58" t="s">
        <v>53</v>
      </c>
      <c r="I29" s="4">
        <v>192</v>
      </c>
      <c r="J29" s="4">
        <f>IFERROR(VLOOKUP(A29,'GS by School'!A:X,20,0),0)</f>
        <v>0</v>
      </c>
      <c r="K29" s="4">
        <f t="shared" si="0"/>
        <v>192</v>
      </c>
      <c r="L29" s="8">
        <f>IFERROR(I29/#REF!,0)</f>
        <v>0</v>
      </c>
    </row>
    <row r="30" spans="1:12" ht="31.5" customHeight="1" x14ac:dyDescent="0.3">
      <c r="A30" s="4" t="s">
        <v>580</v>
      </c>
      <c r="B30" s="4" t="s">
        <v>581</v>
      </c>
      <c r="C30" s="58" t="s">
        <v>15</v>
      </c>
      <c r="D30" s="58">
        <v>211</v>
      </c>
      <c r="E30" s="58" t="s">
        <v>16</v>
      </c>
      <c r="F30" s="58" t="s">
        <v>2795</v>
      </c>
      <c r="G30" s="58" t="s">
        <v>13</v>
      </c>
      <c r="H30" s="58" t="s">
        <v>53</v>
      </c>
      <c r="I30" s="4">
        <v>175</v>
      </c>
      <c r="J30" s="4">
        <f>IFERROR(VLOOKUP(A30,'GS by School'!A:X,20,0),0)</f>
        <v>0</v>
      </c>
      <c r="K30" s="4">
        <f t="shared" si="0"/>
        <v>175</v>
      </c>
      <c r="L30" s="8">
        <f>IFERROR(I30/#REF!,0)</f>
        <v>0</v>
      </c>
    </row>
    <row r="31" spans="1:12" ht="31.5" customHeight="1" x14ac:dyDescent="0.3">
      <c r="A31" s="4" t="s">
        <v>405</v>
      </c>
      <c r="B31" s="4" t="s">
        <v>407</v>
      </c>
      <c r="C31" s="58" t="s">
        <v>15</v>
      </c>
      <c r="D31" s="58">
        <v>211</v>
      </c>
      <c r="E31" s="58" t="s">
        <v>2785</v>
      </c>
      <c r="F31" s="58" t="s">
        <v>2786</v>
      </c>
      <c r="G31" s="58" t="s">
        <v>13</v>
      </c>
      <c r="H31" s="58" t="s">
        <v>53</v>
      </c>
      <c r="I31" s="4">
        <v>279</v>
      </c>
      <c r="J31" s="4">
        <f>IFERROR(VLOOKUP(A31,'GS by School'!A:X,20,0),0)</f>
        <v>0</v>
      </c>
      <c r="K31" s="4">
        <f t="shared" si="0"/>
        <v>279</v>
      </c>
      <c r="L31" s="8">
        <f>IFERROR(I31/#REF!,0)</f>
        <v>0</v>
      </c>
    </row>
    <row r="32" spans="1:12" ht="31.5" customHeight="1" x14ac:dyDescent="0.3">
      <c r="A32" s="4" t="s">
        <v>275</v>
      </c>
      <c r="B32" s="4" t="s">
        <v>276</v>
      </c>
      <c r="C32" s="58" t="s">
        <v>15</v>
      </c>
      <c r="D32" s="58">
        <v>211</v>
      </c>
      <c r="E32" s="58" t="s">
        <v>16</v>
      </c>
      <c r="F32" s="58" t="s">
        <v>2796</v>
      </c>
      <c r="G32" s="58" t="s">
        <v>13</v>
      </c>
      <c r="H32" s="58" t="s">
        <v>53</v>
      </c>
      <c r="I32" s="4">
        <v>220</v>
      </c>
      <c r="J32" s="4">
        <f>IFERROR(VLOOKUP(A32,'GS by School'!A:X,20,0),0)</f>
        <v>0</v>
      </c>
      <c r="K32" s="4">
        <f t="shared" si="0"/>
        <v>220</v>
      </c>
      <c r="L32" s="8">
        <f>IFERROR(I32/#REF!,0)</f>
        <v>0</v>
      </c>
    </row>
    <row r="33" spans="1:12" ht="31.5" customHeight="1" x14ac:dyDescent="0.3">
      <c r="A33" s="4" t="s">
        <v>2023</v>
      </c>
      <c r="B33" s="4" t="s">
        <v>2024</v>
      </c>
      <c r="C33" s="58" t="s">
        <v>15</v>
      </c>
      <c r="D33" s="58">
        <v>211</v>
      </c>
      <c r="E33" s="58" t="s">
        <v>2785</v>
      </c>
      <c r="F33" s="58" t="s">
        <v>2788</v>
      </c>
      <c r="G33" s="58" t="s">
        <v>13</v>
      </c>
      <c r="H33" s="58" t="s">
        <v>53</v>
      </c>
      <c r="I33" s="4">
        <v>250</v>
      </c>
      <c r="J33" s="4">
        <f>IFERROR(VLOOKUP(A33,'GS by School'!A:X,20,0),0)</f>
        <v>0</v>
      </c>
      <c r="K33" s="4">
        <f t="shared" si="0"/>
        <v>250</v>
      </c>
      <c r="L33" s="8">
        <f>IFERROR(I33/#REF!,0)</f>
        <v>0</v>
      </c>
    </row>
    <row r="34" spans="1:12" ht="31.5" customHeight="1" x14ac:dyDescent="0.3">
      <c r="A34" s="4" t="s">
        <v>806</v>
      </c>
      <c r="B34" s="4" t="s">
        <v>807</v>
      </c>
      <c r="C34" s="58" t="s">
        <v>15</v>
      </c>
      <c r="D34" s="58">
        <v>211</v>
      </c>
      <c r="E34" s="58" t="s">
        <v>16</v>
      </c>
      <c r="F34" s="58" t="s">
        <v>2790</v>
      </c>
      <c r="G34" s="58" t="s">
        <v>13</v>
      </c>
      <c r="H34" s="58" t="s">
        <v>53</v>
      </c>
      <c r="I34" s="4">
        <v>145</v>
      </c>
      <c r="J34" s="4">
        <f>IFERROR(VLOOKUP(A34,'GS by School'!A:X,20,0),0)</f>
        <v>0</v>
      </c>
      <c r="K34" s="4">
        <f t="shared" si="0"/>
        <v>145</v>
      </c>
      <c r="L34" s="8">
        <f>IFERROR(I34/#REF!,0)</f>
        <v>0</v>
      </c>
    </row>
    <row r="35" spans="1:12" ht="31.5" customHeight="1" x14ac:dyDescent="0.3">
      <c r="A35" s="4" t="s">
        <v>1588</v>
      </c>
      <c r="B35" s="4" t="s">
        <v>1589</v>
      </c>
      <c r="C35" s="58" t="s">
        <v>15</v>
      </c>
      <c r="D35" s="58">
        <v>211</v>
      </c>
      <c r="E35" s="58" t="s">
        <v>12</v>
      </c>
      <c r="F35" s="58" t="s">
        <v>2797</v>
      </c>
      <c r="G35" s="58" t="s">
        <v>13</v>
      </c>
      <c r="H35" s="58" t="s">
        <v>53</v>
      </c>
      <c r="I35" s="4">
        <v>0</v>
      </c>
      <c r="J35" s="4">
        <f>IFERROR(VLOOKUP(A35,'GS by School'!A:X,20,0),0)</f>
        <v>0</v>
      </c>
      <c r="K35" s="4">
        <f t="shared" si="0"/>
        <v>0</v>
      </c>
      <c r="L35" s="8">
        <f>IFERROR(I35/#REF!,0)</f>
        <v>0</v>
      </c>
    </row>
    <row r="36" spans="1:12" ht="31.5" customHeight="1" x14ac:dyDescent="0.3">
      <c r="A36" s="4" t="s">
        <v>1189</v>
      </c>
      <c r="B36" s="4" t="s">
        <v>1190</v>
      </c>
      <c r="C36" s="58" t="s">
        <v>15</v>
      </c>
      <c r="D36" s="58">
        <v>211</v>
      </c>
      <c r="E36" s="58" t="s">
        <v>16</v>
      </c>
      <c r="F36" s="58" t="s">
        <v>2796</v>
      </c>
      <c r="G36" s="58" t="s">
        <v>13</v>
      </c>
      <c r="H36" s="58" t="s">
        <v>53</v>
      </c>
      <c r="I36" s="4">
        <v>228</v>
      </c>
      <c r="J36" s="4">
        <f>IFERROR(VLOOKUP(A36,'GS by School'!A:X,20,0),0)</f>
        <v>0</v>
      </c>
      <c r="K36" s="4">
        <f t="shared" si="0"/>
        <v>228</v>
      </c>
      <c r="L36" s="8">
        <f>IFERROR(I36/#REF!,0)</f>
        <v>0</v>
      </c>
    </row>
    <row r="37" spans="1:12" ht="31.5" customHeight="1" x14ac:dyDescent="0.3">
      <c r="A37" s="4" t="s">
        <v>592</v>
      </c>
      <c r="B37" s="4" t="s">
        <v>594</v>
      </c>
      <c r="C37" s="58" t="s">
        <v>15</v>
      </c>
      <c r="D37" s="58">
        <v>211</v>
      </c>
      <c r="E37" s="58" t="s">
        <v>2785</v>
      </c>
      <c r="F37" s="58" t="s">
        <v>2786</v>
      </c>
      <c r="G37" s="58" t="s">
        <v>13</v>
      </c>
      <c r="H37" s="58" t="s">
        <v>53</v>
      </c>
      <c r="I37" s="4">
        <v>198</v>
      </c>
      <c r="J37" s="4">
        <f>IFERROR(VLOOKUP(A37,'GS by School'!A:X,20,0),0)</f>
        <v>0</v>
      </c>
      <c r="K37" s="4">
        <f t="shared" si="0"/>
        <v>198</v>
      </c>
      <c r="L37" s="8">
        <f>IFERROR(I37/#REF!,0)</f>
        <v>0</v>
      </c>
    </row>
    <row r="38" spans="1:12" ht="31.5" customHeight="1" x14ac:dyDescent="0.3">
      <c r="A38" s="4" t="s">
        <v>303</v>
      </c>
      <c r="B38" s="4" t="s">
        <v>304</v>
      </c>
      <c r="C38" s="58" t="s">
        <v>15</v>
      </c>
      <c r="D38" s="58">
        <v>211</v>
      </c>
      <c r="E38" s="58" t="s">
        <v>2785</v>
      </c>
      <c r="F38" s="58" t="s">
        <v>2786</v>
      </c>
      <c r="G38" s="58" t="s">
        <v>13</v>
      </c>
      <c r="H38" s="58" t="s">
        <v>53</v>
      </c>
      <c r="I38" s="4">
        <v>184</v>
      </c>
      <c r="J38" s="4">
        <f>IFERROR(VLOOKUP(A38,'GS by School'!A:X,20,0),0)</f>
        <v>0</v>
      </c>
      <c r="K38" s="4">
        <f t="shared" si="0"/>
        <v>184</v>
      </c>
      <c r="L38" s="8">
        <f>IFERROR(I38/#REF!,0)</f>
        <v>0</v>
      </c>
    </row>
    <row r="39" spans="1:12" ht="31.5" customHeight="1" x14ac:dyDescent="0.3">
      <c r="A39" s="4" t="s">
        <v>1563</v>
      </c>
      <c r="B39" s="4" t="s">
        <v>1564</v>
      </c>
      <c r="C39" s="58" t="s">
        <v>15</v>
      </c>
      <c r="D39" s="58">
        <v>211</v>
      </c>
      <c r="E39" s="58" t="s">
        <v>2785</v>
      </c>
      <c r="F39" s="58">
        <v>76063</v>
      </c>
      <c r="G39" s="58" t="s">
        <v>13</v>
      </c>
      <c r="H39" s="58" t="s">
        <v>53</v>
      </c>
      <c r="I39" s="4">
        <v>196</v>
      </c>
      <c r="J39" s="4">
        <f>IFERROR(VLOOKUP(A39,'GS by School'!A:X,20,0),0)</f>
        <v>0</v>
      </c>
      <c r="K39" s="4">
        <f t="shared" si="0"/>
        <v>196</v>
      </c>
      <c r="L39" s="8">
        <f>IFERROR(I39/#REF!,0)</f>
        <v>0</v>
      </c>
    </row>
    <row r="40" spans="1:12" ht="31.5" customHeight="1" x14ac:dyDescent="0.3">
      <c r="A40" s="4" t="s">
        <v>2171</v>
      </c>
      <c r="B40" s="4" t="s">
        <v>2172</v>
      </c>
      <c r="C40" s="58" t="s">
        <v>15</v>
      </c>
      <c r="D40" s="58">
        <v>211</v>
      </c>
      <c r="E40" s="58" t="s">
        <v>2785</v>
      </c>
      <c r="F40" s="58" t="s">
        <v>2786</v>
      </c>
      <c r="G40" s="58" t="s">
        <v>13</v>
      </c>
      <c r="H40" s="58" t="s">
        <v>53</v>
      </c>
      <c r="I40" s="4">
        <v>237</v>
      </c>
      <c r="J40" s="4">
        <f>IFERROR(VLOOKUP(A40,'GS by School'!A:X,20,0),0)</f>
        <v>0</v>
      </c>
      <c r="K40" s="4">
        <f t="shared" si="0"/>
        <v>237</v>
      </c>
      <c r="L40" s="8">
        <f>IFERROR(I40/#REF!,0)</f>
        <v>0</v>
      </c>
    </row>
    <row r="41" spans="1:12" ht="31.5" customHeight="1" x14ac:dyDescent="0.3">
      <c r="A41" s="4" t="s">
        <v>2360</v>
      </c>
      <c r="B41" s="4" t="s">
        <v>2798</v>
      </c>
      <c r="C41" s="58" t="s">
        <v>15</v>
      </c>
      <c r="D41" s="58">
        <v>211</v>
      </c>
      <c r="E41" s="58" t="s">
        <v>2719</v>
      </c>
      <c r="F41" s="58" t="s">
        <v>2799</v>
      </c>
      <c r="G41" s="58" t="s">
        <v>13</v>
      </c>
      <c r="H41" s="58" t="s">
        <v>53</v>
      </c>
      <c r="I41" s="4">
        <v>240</v>
      </c>
      <c r="J41" s="4">
        <f>IFERROR(VLOOKUP(A41,'GS by School'!A:X,20,0),0)</f>
        <v>0</v>
      </c>
      <c r="K41" s="4">
        <f t="shared" si="0"/>
        <v>240</v>
      </c>
      <c r="L41" s="8">
        <f>IFERROR(I41/#REF!,0)</f>
        <v>0</v>
      </c>
    </row>
    <row r="42" spans="1:12" ht="31.5" customHeight="1" x14ac:dyDescent="0.3">
      <c r="A42" s="4" t="s">
        <v>377</v>
      </c>
      <c r="B42" s="4" t="s">
        <v>378</v>
      </c>
      <c r="C42" s="58" t="s">
        <v>15</v>
      </c>
      <c r="D42" s="58">
        <v>211</v>
      </c>
      <c r="E42" s="58" t="s">
        <v>16</v>
      </c>
      <c r="F42" s="58" t="s">
        <v>2796</v>
      </c>
      <c r="G42" s="58" t="s">
        <v>13</v>
      </c>
      <c r="H42" s="58" t="s">
        <v>53</v>
      </c>
      <c r="I42" s="4">
        <v>190</v>
      </c>
      <c r="J42" s="4">
        <f>IFERROR(VLOOKUP(A42,'GS by School'!A:X,20,0),0)</f>
        <v>0</v>
      </c>
      <c r="K42" s="4">
        <f t="shared" si="0"/>
        <v>190</v>
      </c>
      <c r="L42" s="8">
        <f>IFERROR(I42/#REF!,0)</f>
        <v>0</v>
      </c>
    </row>
    <row r="43" spans="1:12" ht="31.5" customHeight="1" x14ac:dyDescent="0.3">
      <c r="A43" s="4" t="s">
        <v>1795</v>
      </c>
      <c r="B43" s="4" t="s">
        <v>1796</v>
      </c>
      <c r="C43" s="58" t="s">
        <v>15</v>
      </c>
      <c r="D43" s="58">
        <v>211</v>
      </c>
      <c r="E43" s="58" t="s">
        <v>12</v>
      </c>
      <c r="F43" s="58" t="s">
        <v>2800</v>
      </c>
      <c r="G43" s="58" t="s">
        <v>13</v>
      </c>
      <c r="H43" s="58" t="s">
        <v>53</v>
      </c>
      <c r="I43" s="4">
        <v>0</v>
      </c>
      <c r="J43" s="4">
        <f>IFERROR(VLOOKUP(A43,'GS by School'!A:X,20,0),0)</f>
        <v>0</v>
      </c>
      <c r="K43" s="4">
        <f t="shared" si="0"/>
        <v>0</v>
      </c>
      <c r="L43" s="8">
        <f>IFERROR(I43/#REF!,0)</f>
        <v>0</v>
      </c>
    </row>
    <row r="44" spans="1:12" ht="31.5" customHeight="1" x14ac:dyDescent="0.3">
      <c r="A44" s="4" t="s">
        <v>1544</v>
      </c>
      <c r="B44" s="4" t="s">
        <v>1545</v>
      </c>
      <c r="C44" s="58" t="s">
        <v>15</v>
      </c>
      <c r="D44" s="58">
        <v>211</v>
      </c>
      <c r="E44" s="58" t="s">
        <v>2785</v>
      </c>
      <c r="F44" s="58" t="s">
        <v>2801</v>
      </c>
      <c r="G44" s="58" t="s">
        <v>13</v>
      </c>
      <c r="H44" s="58" t="s">
        <v>53</v>
      </c>
      <c r="I44" s="4">
        <v>264</v>
      </c>
      <c r="J44" s="4">
        <f>IFERROR(VLOOKUP(A44,'GS by School'!A:X,20,0),0)</f>
        <v>0</v>
      </c>
      <c r="K44" s="4">
        <f t="shared" si="0"/>
        <v>264</v>
      </c>
      <c r="L44" s="8">
        <f>IFERROR(I44/#REF!,0)</f>
        <v>0</v>
      </c>
    </row>
    <row r="45" spans="1:12" ht="31.5" customHeight="1" x14ac:dyDescent="0.3">
      <c r="D45" s="34"/>
    </row>
    <row r="46" spans="1:12" ht="31.5" customHeight="1" x14ac:dyDescent="0.3">
      <c r="D46" s="34"/>
    </row>
    <row r="47" spans="1:12" ht="31.5" customHeight="1" x14ac:dyDescent="0.3">
      <c r="D47" s="34"/>
    </row>
    <row r="48" spans="1:12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1:P1"/>
    <mergeCell ref="N5:P5"/>
    <mergeCell ref="H5:K5"/>
    <mergeCell ref="B12:H12"/>
    <mergeCell ref="B9:F9"/>
    <mergeCell ref="B5:E5"/>
    <mergeCell ref="B1:E1"/>
    <mergeCell ref="H1:K1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4136-7EEE-4472-977B-B2F630457D82}">
  <dimension ref="A1:Q58"/>
  <sheetViews>
    <sheetView workbookViewId="0">
      <selection activeCell="N1" sqref="N1:P1"/>
    </sheetView>
  </sheetViews>
  <sheetFormatPr defaultColWidth="9.109375" defaultRowHeight="46.95" customHeight="1" x14ac:dyDescent="0.3"/>
  <cols>
    <col min="1" max="1" width="0.44140625" style="7" customWidth="1"/>
    <col min="2" max="2" width="16.33203125" style="7" customWidth="1"/>
    <col min="3" max="3" width="8.109375" style="7" customWidth="1"/>
    <col min="4" max="4" width="8.88671875" style="7" customWidth="1"/>
    <col min="5" max="5" width="6.88671875" style="7" customWidth="1"/>
    <col min="6" max="6" width="6.33203125" style="7" customWidth="1"/>
    <col min="7" max="7" width="8.6640625" style="7" customWidth="1"/>
    <col min="8" max="8" width="6" style="7" customWidth="1"/>
    <col min="9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110</v>
      </c>
    </row>
    <row r="2" spans="1:17" ht="46.9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7</v>
      </c>
      <c r="C3" s="4">
        <f>VLOOKUP($Q$1,'2025 Girls'!A:G,6,0)</f>
        <v>30</v>
      </c>
      <c r="D3" s="4">
        <v>111</v>
      </c>
      <c r="E3" s="4">
        <f>D3-B3</f>
        <v>104</v>
      </c>
      <c r="F3" s="8">
        <f>B3/D3</f>
        <v>6.3063063063063057E-2</v>
      </c>
      <c r="H3" s="4">
        <f>SUMIFS('2025 Girls'!E:E,'2025 Girls'!$A:$A,$Q$1)</f>
        <v>49</v>
      </c>
      <c r="I3" s="4">
        <f>VLOOKUP($Q$1,'2025 Girls'!A:G,7,0)</f>
        <v>53</v>
      </c>
      <c r="J3" s="4">
        <v>56</v>
      </c>
      <c r="K3" s="4">
        <f>J3-H3</f>
        <v>7</v>
      </c>
      <c r="L3" s="88">
        <f>H3/J3</f>
        <v>0.875</v>
      </c>
      <c r="N3" s="21">
        <f>B3+H3</f>
        <v>56</v>
      </c>
      <c r="O3" s="21">
        <f>D3+J3</f>
        <v>167</v>
      </c>
      <c r="P3" s="21">
        <f>O3-N3</f>
        <v>111</v>
      </c>
      <c r="Q3" s="8">
        <f>N3/O3</f>
        <v>0.33532934131736525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5</v>
      </c>
      <c r="C7" s="21">
        <f>VLOOKUP($Q$1,'2025 Adults'!A:G,6,0)</f>
        <v>12</v>
      </c>
      <c r="D7" s="21">
        <v>35</v>
      </c>
      <c r="E7" s="21">
        <f>D7-B7</f>
        <v>30</v>
      </c>
      <c r="F7" s="8">
        <f>B7/D7</f>
        <v>0.14285714285714285</v>
      </c>
      <c r="H7" s="4">
        <f>SUMIFS('2025 Adults'!E:E,'2025 Adults'!$A:$A,$Q$1)</f>
        <v>44</v>
      </c>
      <c r="I7" s="21">
        <f>VLOOKUP($Q$1,'2025 Adults'!A:G,7,0)</f>
        <v>118</v>
      </c>
      <c r="J7" s="21">
        <v>61</v>
      </c>
      <c r="K7" s="21">
        <f>J7-H7</f>
        <v>17</v>
      </c>
      <c r="L7" s="8">
        <f>H7/J7</f>
        <v>0.72131147540983609</v>
      </c>
      <c r="N7" s="21">
        <f>B7+H7</f>
        <v>49</v>
      </c>
      <c r="O7" s="21">
        <f>D7+J7</f>
        <v>96</v>
      </c>
      <c r="P7" s="21">
        <f>O7-N7</f>
        <v>47</v>
      </c>
      <c r="Q7" s="89">
        <f>N7/O7</f>
        <v>0.51041666666666663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5</v>
      </c>
      <c r="D11" s="4">
        <f>C11-B11</f>
        <v>5</v>
      </c>
      <c r="E11" s="8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7" t="s">
        <v>364</v>
      </c>
      <c r="B14" s="4" t="s">
        <v>365</v>
      </c>
      <c r="C14" s="4" t="s">
        <v>15</v>
      </c>
      <c r="D14" s="4">
        <v>213</v>
      </c>
      <c r="E14" s="58" t="s">
        <v>2681</v>
      </c>
      <c r="F14" s="4" t="s">
        <v>2682</v>
      </c>
      <c r="G14" s="4" t="s">
        <v>13</v>
      </c>
      <c r="H14" s="4" t="s">
        <v>110</v>
      </c>
      <c r="I14" s="4">
        <v>406</v>
      </c>
      <c r="J14" s="4">
        <f>IFERROR(VLOOKUP(A14,'GS by School'!A:X,20,0),0)</f>
        <v>0</v>
      </c>
      <c r="K14" s="4">
        <f>I14-J14</f>
        <v>406</v>
      </c>
      <c r="L14" s="8">
        <f>IFERROR(I14/#REF!,0)</f>
        <v>0</v>
      </c>
    </row>
    <row r="15" spans="1:17" ht="31.5" customHeight="1" x14ac:dyDescent="0.3">
      <c r="A15" s="7" t="s">
        <v>929</v>
      </c>
      <c r="B15" s="4" t="s">
        <v>930</v>
      </c>
      <c r="C15" s="4" t="s">
        <v>11</v>
      </c>
      <c r="D15" s="4">
        <v>213</v>
      </c>
      <c r="E15" s="58" t="s">
        <v>2683</v>
      </c>
      <c r="F15" s="4" t="s">
        <v>2684</v>
      </c>
      <c r="G15" s="4" t="s">
        <v>13</v>
      </c>
      <c r="H15" s="4" t="s">
        <v>110</v>
      </c>
      <c r="I15" s="4">
        <v>98</v>
      </c>
      <c r="J15" s="4">
        <f>IFERROR(VLOOKUP(A15,'GS by School'!A:X,20,0),0)</f>
        <v>0</v>
      </c>
      <c r="K15" s="4">
        <f t="shared" ref="K15:K22" si="0">I15-J15</f>
        <v>98</v>
      </c>
      <c r="L15" s="8">
        <f>IFERROR(I15/#REF!,0)</f>
        <v>0</v>
      </c>
    </row>
    <row r="16" spans="1:17" ht="31.5" customHeight="1" x14ac:dyDescent="0.3">
      <c r="A16" s="7" t="s">
        <v>1380</v>
      </c>
      <c r="B16" s="4" t="s">
        <v>1381</v>
      </c>
      <c r="C16" s="4" t="s">
        <v>15</v>
      </c>
      <c r="D16" s="4">
        <v>213</v>
      </c>
      <c r="E16" s="58" t="s">
        <v>2681</v>
      </c>
      <c r="F16" s="4" t="s">
        <v>2685</v>
      </c>
      <c r="G16" s="4" t="s">
        <v>13</v>
      </c>
      <c r="H16" s="4" t="s">
        <v>110</v>
      </c>
      <c r="I16" s="4">
        <v>0</v>
      </c>
      <c r="J16" s="4">
        <f>IFERROR(VLOOKUP(A16,'GS by School'!A:X,20,0),0)</f>
        <v>0</v>
      </c>
      <c r="K16" s="4">
        <f t="shared" si="0"/>
        <v>0</v>
      </c>
      <c r="L16" s="8">
        <f>IFERROR(I16/#REF!,0)</f>
        <v>0</v>
      </c>
    </row>
    <row r="17" spans="1:12" ht="31.5" customHeight="1" x14ac:dyDescent="0.3">
      <c r="A17" s="7" t="s">
        <v>940</v>
      </c>
      <c r="B17" s="4" t="s">
        <v>941</v>
      </c>
      <c r="C17" s="4" t="s">
        <v>15</v>
      </c>
      <c r="D17" s="4">
        <v>213</v>
      </c>
      <c r="E17" s="58" t="s">
        <v>2686</v>
      </c>
      <c r="F17" s="4" t="s">
        <v>2687</v>
      </c>
      <c r="G17" s="4" t="s">
        <v>13</v>
      </c>
      <c r="H17" s="4" t="s">
        <v>110</v>
      </c>
      <c r="I17" s="4">
        <v>218</v>
      </c>
      <c r="J17" s="4">
        <f>IFERROR(VLOOKUP(A17,'GS by School'!A:X,20,0),0)</f>
        <v>0</v>
      </c>
      <c r="K17" s="4">
        <f t="shared" si="0"/>
        <v>218</v>
      </c>
      <c r="L17" s="8">
        <f>IFERROR(I17/#REF!,0)</f>
        <v>0</v>
      </c>
    </row>
    <row r="18" spans="1:12" ht="31.5" customHeight="1" x14ac:dyDescent="0.3">
      <c r="A18" s="7" t="s">
        <v>1718</v>
      </c>
      <c r="B18" s="4" t="s">
        <v>1719</v>
      </c>
      <c r="C18" s="4" t="s">
        <v>15</v>
      </c>
      <c r="D18" s="4">
        <v>213</v>
      </c>
      <c r="E18" s="58" t="s">
        <v>2688</v>
      </c>
      <c r="F18" s="4" t="s">
        <v>2689</v>
      </c>
      <c r="G18" s="4" t="s">
        <v>13</v>
      </c>
      <c r="H18" s="4" t="s">
        <v>110</v>
      </c>
      <c r="I18" s="4">
        <v>84</v>
      </c>
      <c r="J18" s="4">
        <f>IFERROR(VLOOKUP(A18,'GS by School'!A:X,20,0),0)</f>
        <v>0</v>
      </c>
      <c r="K18" s="4">
        <f t="shared" si="0"/>
        <v>84</v>
      </c>
      <c r="L18" s="8">
        <f>IFERROR(I18/#REF!,0)</f>
        <v>0</v>
      </c>
    </row>
    <row r="19" spans="1:12" ht="31.5" customHeight="1" x14ac:dyDescent="0.3">
      <c r="A19" s="7" t="s">
        <v>1472</v>
      </c>
      <c r="B19" s="4" t="s">
        <v>1473</v>
      </c>
      <c r="C19" s="4" t="s">
        <v>15</v>
      </c>
      <c r="D19" s="4">
        <v>213</v>
      </c>
      <c r="E19" s="58" t="s">
        <v>2681</v>
      </c>
      <c r="F19" s="4" t="s">
        <v>2690</v>
      </c>
      <c r="G19" s="4" t="s">
        <v>13</v>
      </c>
      <c r="H19" s="4" t="s">
        <v>110</v>
      </c>
      <c r="I19" s="4">
        <v>387</v>
      </c>
      <c r="J19" s="4">
        <f>IFERROR(VLOOKUP(A19,'GS by School'!A:X,20,0),0)</f>
        <v>0</v>
      </c>
      <c r="K19" s="4">
        <f t="shared" si="0"/>
        <v>387</v>
      </c>
      <c r="L19" s="8">
        <f>IFERROR(I19/#REF!,0)</f>
        <v>0</v>
      </c>
    </row>
    <row r="20" spans="1:12" ht="31.5" customHeight="1" x14ac:dyDescent="0.3">
      <c r="A20" s="7" t="s">
        <v>803</v>
      </c>
      <c r="B20" s="4" t="s">
        <v>804</v>
      </c>
      <c r="C20" s="4" t="s">
        <v>15</v>
      </c>
      <c r="D20" s="4">
        <v>213</v>
      </c>
      <c r="E20" s="58" t="s">
        <v>2681</v>
      </c>
      <c r="F20" s="4" t="s">
        <v>2691</v>
      </c>
      <c r="G20" s="4" t="s">
        <v>13</v>
      </c>
      <c r="H20" s="4" t="s">
        <v>110</v>
      </c>
      <c r="I20" s="4">
        <v>217</v>
      </c>
      <c r="J20" s="4">
        <f>IFERROR(VLOOKUP(A20,'GS by School'!A:X,20,0),0)</f>
        <v>0</v>
      </c>
      <c r="K20" s="4">
        <f t="shared" si="0"/>
        <v>217</v>
      </c>
      <c r="L20" s="8">
        <f>IFERROR(I20/#REF!,0)</f>
        <v>0</v>
      </c>
    </row>
    <row r="21" spans="1:12" ht="31.5" customHeight="1" x14ac:dyDescent="0.3">
      <c r="A21" s="7" t="s">
        <v>2169</v>
      </c>
      <c r="B21" s="4" t="s">
        <v>2170</v>
      </c>
      <c r="C21" s="4" t="s">
        <v>15</v>
      </c>
      <c r="D21" s="4">
        <v>213</v>
      </c>
      <c r="E21" s="58" t="s">
        <v>2681</v>
      </c>
      <c r="F21" s="4" t="s">
        <v>2692</v>
      </c>
      <c r="G21" s="4" t="s">
        <v>13</v>
      </c>
      <c r="H21" s="4" t="s">
        <v>110</v>
      </c>
      <c r="I21" s="4">
        <v>284</v>
      </c>
      <c r="J21" s="4">
        <f>IFERROR(VLOOKUP(A21,'GS by School'!A:X,20,0),0)</f>
        <v>0</v>
      </c>
      <c r="K21" s="4">
        <f t="shared" si="0"/>
        <v>284</v>
      </c>
      <c r="L21" s="8">
        <f>IFERROR(I21/#REF!,0)</f>
        <v>0</v>
      </c>
    </row>
    <row r="22" spans="1:12" ht="31.5" customHeight="1" x14ac:dyDescent="0.3">
      <c r="A22" s="7" t="s">
        <v>451</v>
      </c>
      <c r="B22" s="4" t="s">
        <v>452</v>
      </c>
      <c r="C22" s="4" t="s">
        <v>15</v>
      </c>
      <c r="D22" s="4">
        <v>213</v>
      </c>
      <c r="E22" s="58" t="s">
        <v>2693</v>
      </c>
      <c r="F22" s="4" t="s">
        <v>2694</v>
      </c>
      <c r="G22" s="4" t="s">
        <v>13</v>
      </c>
      <c r="H22" s="4" t="s">
        <v>110</v>
      </c>
      <c r="I22" s="4">
        <v>164</v>
      </c>
      <c r="J22" s="4">
        <f>IFERROR(VLOOKUP(A22,'GS by School'!A:X,20,0),0)</f>
        <v>0</v>
      </c>
      <c r="K22" s="4">
        <f t="shared" si="0"/>
        <v>164</v>
      </c>
      <c r="L22" s="8">
        <f>IFERROR(I22/#REF!,0)</f>
        <v>0</v>
      </c>
    </row>
    <row r="23" spans="1:12" ht="31.5" customHeight="1" x14ac:dyDescent="0.3">
      <c r="D23" s="34"/>
    </row>
    <row r="24" spans="1:12" ht="31.5" customHeight="1" x14ac:dyDescent="0.3">
      <c r="D24" s="34"/>
    </row>
    <row r="25" spans="1:12" ht="31.5" customHeight="1" x14ac:dyDescent="0.3">
      <c r="D25" s="34"/>
    </row>
    <row r="26" spans="1:12" ht="31.5" customHeight="1" x14ac:dyDescent="0.3">
      <c r="D26" s="34"/>
    </row>
    <row r="27" spans="1:12" ht="31.5" customHeight="1" x14ac:dyDescent="0.3"/>
    <row r="28" spans="1:12" ht="31.5" customHeight="1" x14ac:dyDescent="0.3"/>
    <row r="29" spans="1:12" ht="31.5" customHeight="1" x14ac:dyDescent="0.3"/>
    <row r="30" spans="1:12" ht="31.5" customHeight="1" x14ac:dyDescent="0.3"/>
    <row r="31" spans="1:12" ht="31.5" customHeight="1" x14ac:dyDescent="0.3"/>
    <row r="32" spans="1:12" ht="31.5" customHeight="1" x14ac:dyDescent="0.3"/>
    <row r="33" ht="31.5" customHeight="1" x14ac:dyDescent="0.3"/>
    <row r="34" ht="31.5" customHeight="1" x14ac:dyDescent="0.3"/>
    <row r="35" ht="31.5" customHeight="1" x14ac:dyDescent="0.3"/>
    <row r="36" ht="31.5" customHeight="1" x14ac:dyDescent="0.3"/>
    <row r="37" ht="31.5" customHeight="1" x14ac:dyDescent="0.3"/>
    <row r="38" ht="31.5" customHeight="1" x14ac:dyDescent="0.3"/>
    <row r="39" ht="31.5" customHeight="1" x14ac:dyDescent="0.3"/>
    <row r="40" ht="31.5" customHeight="1" x14ac:dyDescent="0.3"/>
    <row r="41" ht="31.5" customHeight="1" x14ac:dyDescent="0.3"/>
    <row r="42" ht="31.5" customHeight="1" x14ac:dyDescent="0.3"/>
    <row r="43" ht="31.5" customHeight="1" x14ac:dyDescent="0.3"/>
    <row r="44" ht="31.5" customHeight="1" x14ac:dyDescent="0.3"/>
    <row r="45" ht="31.5" customHeight="1" x14ac:dyDescent="0.3"/>
    <row r="46" ht="31.5" customHeight="1" x14ac:dyDescent="0.3"/>
    <row r="47" ht="31.5" customHeight="1" x14ac:dyDescent="0.3"/>
    <row r="48" ht="31.5" customHeight="1" x14ac:dyDescent="0.3"/>
    <row r="49" ht="31.5" customHeight="1" x14ac:dyDescent="0.3"/>
    <row r="50" ht="31.5" customHeight="1" x14ac:dyDescent="0.3"/>
    <row r="51" ht="31.5" customHeight="1" x14ac:dyDescent="0.3"/>
    <row r="52" ht="31.5" customHeight="1" x14ac:dyDescent="0.3"/>
    <row r="53" ht="31.5" customHeight="1" x14ac:dyDescent="0.3"/>
    <row r="54" ht="31.5" customHeight="1" x14ac:dyDescent="0.3"/>
    <row r="55" ht="31.5" customHeight="1" x14ac:dyDescent="0.3"/>
    <row r="56" ht="31.5" customHeight="1" x14ac:dyDescent="0.3"/>
    <row r="57" ht="31.5" customHeight="1" x14ac:dyDescent="0.3"/>
    <row r="58" ht="31.5" customHeight="1" x14ac:dyDescent="0.3"/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9F58-2E85-4F21-959B-25A707BCABDD}">
  <dimension ref="A1:Q58"/>
  <sheetViews>
    <sheetView topLeftCell="B17" workbookViewId="0">
      <selection activeCell="B10" sqref="B10"/>
    </sheetView>
  </sheetViews>
  <sheetFormatPr defaultColWidth="9.109375" defaultRowHeight="46.95" customHeight="1" x14ac:dyDescent="0.3"/>
  <cols>
    <col min="1" max="1" width="7.88671875" style="7" hidden="1" customWidth="1"/>
    <col min="2" max="2" width="19.109375" style="7" customWidth="1"/>
    <col min="3" max="3" width="8.109375" style="7" customWidth="1"/>
    <col min="4" max="4" width="8.88671875" style="7" customWidth="1"/>
    <col min="5" max="5" width="5" style="7" customWidth="1"/>
    <col min="6" max="6" width="6.33203125" style="7" customWidth="1"/>
    <col min="7" max="7" width="8.6640625" style="7" customWidth="1"/>
    <col min="8" max="8" width="5.88671875" style="7" customWidth="1"/>
    <col min="9" max="10" width="7.6640625" style="7" customWidth="1"/>
    <col min="11" max="11" width="9" style="7" customWidth="1"/>
    <col min="12" max="12" width="9.109375" style="7" customWidth="1"/>
    <col min="13" max="13" width="8.5546875" style="7" customWidth="1"/>
    <col min="14" max="14" width="8.3320312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82</v>
      </c>
    </row>
    <row r="2" spans="1:17" ht="57.7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15</v>
      </c>
      <c r="C3" s="4">
        <f>VLOOKUP($Q$1,'2025 Girls'!A:G,6,0)</f>
        <v>28</v>
      </c>
      <c r="D3" s="4">
        <v>302</v>
      </c>
      <c r="E3" s="4">
        <f>D3-B3</f>
        <v>287</v>
      </c>
      <c r="F3" s="8">
        <f>B3/D3</f>
        <v>4.9668874172185427E-2</v>
      </c>
      <c r="H3" s="4">
        <f>SUMIFS('2025 Girls'!E:E,'2025 Girls'!$A:$A,$Q$1)</f>
        <v>124</v>
      </c>
      <c r="I3" s="4">
        <f>VLOOKUP($Q$1,'2025 Girls'!A:G,7,0)</f>
        <v>115</v>
      </c>
      <c r="J3" s="4">
        <v>116</v>
      </c>
      <c r="K3" s="4">
        <f>J3-H3</f>
        <v>-8</v>
      </c>
      <c r="L3" s="88">
        <f>H3/J3</f>
        <v>1.0689655172413792</v>
      </c>
      <c r="N3" s="21">
        <f>B3+H3</f>
        <v>139</v>
      </c>
      <c r="O3" s="21">
        <f>D3+J3</f>
        <v>418</v>
      </c>
      <c r="P3" s="21">
        <f>O3-N3</f>
        <v>279</v>
      </c>
      <c r="Q3" s="8">
        <f>N3/O3</f>
        <v>0.33253588516746413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4</v>
      </c>
      <c r="C7" s="21">
        <f>VLOOKUP($Q$1,'2025 Adults'!A:G,6,0)</f>
        <v>25</v>
      </c>
      <c r="D7" s="21">
        <v>68</v>
      </c>
      <c r="E7" s="21">
        <f>D7-B7</f>
        <v>64</v>
      </c>
      <c r="F7" s="8">
        <f>B7/D7</f>
        <v>5.8823529411764705E-2</v>
      </c>
      <c r="H7" s="4">
        <f>SUMIFS('2025 Adults'!E:E,'2025 Adults'!$A:$A,$Q$1)</f>
        <v>101</v>
      </c>
      <c r="I7" s="21">
        <f>VLOOKUP($Q$1,'2025 Adults'!A:G,7,0)</f>
        <v>189</v>
      </c>
      <c r="J7" s="21">
        <v>181</v>
      </c>
      <c r="K7" s="21">
        <f>J7-H7</f>
        <v>80</v>
      </c>
      <c r="L7" s="8">
        <f>H7/J7</f>
        <v>0.55801104972375692</v>
      </c>
      <c r="N7" s="21">
        <f>B7+H7</f>
        <v>105</v>
      </c>
      <c r="O7" s="21">
        <f>D7+J7</f>
        <v>249</v>
      </c>
      <c r="P7" s="21">
        <f>O7-N7</f>
        <v>144</v>
      </c>
      <c r="Q7" s="89">
        <f>N7/O7</f>
        <v>0.42168674698795183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46.9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Troops'!A:A,$Q$1)</f>
        <v>0</v>
      </c>
      <c r="C11" s="5">
        <v>12</v>
      </c>
      <c r="D11" s="4">
        <f>C11-B11</f>
        <v>12</v>
      </c>
      <c r="E11" s="88">
        <f>B11/C11</f>
        <v>0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931</v>
      </c>
      <c r="B14" s="47" t="s">
        <v>932</v>
      </c>
      <c r="C14" s="57" t="s">
        <v>15</v>
      </c>
      <c r="D14" s="49">
        <v>214</v>
      </c>
      <c r="E14" s="49" t="s">
        <v>2695</v>
      </c>
      <c r="F14" s="49" t="s">
        <v>2696</v>
      </c>
      <c r="G14" s="49" t="s">
        <v>13</v>
      </c>
      <c r="H14" s="49" t="s">
        <v>2451</v>
      </c>
      <c r="I14" s="4">
        <v>270</v>
      </c>
      <c r="J14" s="4">
        <f>IFERROR(VLOOKUP(A14,'GS by School'!A:X,20,0),0)</f>
        <v>0</v>
      </c>
      <c r="K14" s="4">
        <f>I14-J14</f>
        <v>270</v>
      </c>
      <c r="L14" s="8">
        <f>IFERROR(I14/#REF!,0)</f>
        <v>0</v>
      </c>
    </row>
    <row r="15" spans="1:17" ht="31.5" customHeight="1" x14ac:dyDescent="0.3">
      <c r="A15" s="39" t="s">
        <v>634</v>
      </c>
      <c r="B15" s="47" t="s">
        <v>635</v>
      </c>
      <c r="C15" s="57" t="s">
        <v>15</v>
      </c>
      <c r="D15" s="49">
        <v>214</v>
      </c>
      <c r="E15" s="49" t="s">
        <v>13</v>
      </c>
      <c r="F15" s="49" t="s">
        <v>2697</v>
      </c>
      <c r="G15" s="49" t="s">
        <v>13</v>
      </c>
      <c r="H15" s="49" t="s">
        <v>2451</v>
      </c>
      <c r="I15" s="4">
        <v>160</v>
      </c>
      <c r="J15" s="4">
        <f>IFERROR(VLOOKUP(A15,'GS by School'!A:X,20,0),0)</f>
        <v>0</v>
      </c>
      <c r="K15" s="4">
        <f t="shared" ref="K15:K35" si="0">I15-J15</f>
        <v>160</v>
      </c>
      <c r="L15" s="8">
        <f>IFERROR(I15/#REF!,0)</f>
        <v>0</v>
      </c>
    </row>
    <row r="16" spans="1:17" ht="31.5" customHeight="1" x14ac:dyDescent="0.3">
      <c r="A16" s="39" t="s">
        <v>1922</v>
      </c>
      <c r="B16" s="47" t="s">
        <v>1923</v>
      </c>
      <c r="C16" s="57" t="s">
        <v>15</v>
      </c>
      <c r="D16" s="49">
        <v>214</v>
      </c>
      <c r="E16" s="49" t="s">
        <v>2695</v>
      </c>
      <c r="F16" s="49">
        <v>76036</v>
      </c>
      <c r="G16" s="49" t="s">
        <v>13</v>
      </c>
      <c r="H16" s="49" t="s">
        <v>2451</v>
      </c>
      <c r="I16" s="4">
        <v>0</v>
      </c>
      <c r="J16" s="4">
        <f>IFERROR(VLOOKUP(A16,'GS by School'!A:X,20,0),0)</f>
        <v>0</v>
      </c>
      <c r="K16" s="4">
        <f t="shared" si="0"/>
        <v>0</v>
      </c>
      <c r="L16" s="8">
        <f>IFERROR(I16/#REF!,0)</f>
        <v>0</v>
      </c>
    </row>
    <row r="17" spans="1:12" ht="31.5" customHeight="1" x14ac:dyDescent="0.3">
      <c r="A17" s="39" t="s">
        <v>1937</v>
      </c>
      <c r="B17" s="47" t="s">
        <v>1938</v>
      </c>
      <c r="C17" s="57" t="s">
        <v>15</v>
      </c>
      <c r="D17" s="49">
        <v>214</v>
      </c>
      <c r="E17" s="49" t="s">
        <v>13</v>
      </c>
      <c r="F17" s="49" t="s">
        <v>2698</v>
      </c>
      <c r="G17" s="49" t="s">
        <v>13</v>
      </c>
      <c r="H17" s="49" t="s">
        <v>2451</v>
      </c>
      <c r="I17" s="4">
        <v>214</v>
      </c>
      <c r="J17" s="4">
        <f>IFERROR(VLOOKUP(A17,'GS by School'!A:X,20,0),0)</f>
        <v>0</v>
      </c>
      <c r="K17" s="4">
        <f t="shared" si="0"/>
        <v>214</v>
      </c>
      <c r="L17" s="8">
        <f>IFERROR(I17/#REF!,0)</f>
        <v>0</v>
      </c>
    </row>
    <row r="18" spans="1:12" ht="31.5" customHeight="1" x14ac:dyDescent="0.3">
      <c r="A18" s="39" t="s">
        <v>1750</v>
      </c>
      <c r="B18" s="47" t="s">
        <v>1751</v>
      </c>
      <c r="C18" s="57" t="s">
        <v>15</v>
      </c>
      <c r="D18" s="49">
        <v>214</v>
      </c>
      <c r="E18" s="49" t="s">
        <v>2695</v>
      </c>
      <c r="F18" s="49" t="s">
        <v>2699</v>
      </c>
      <c r="G18" s="49" t="s">
        <v>13</v>
      </c>
      <c r="H18" s="49" t="s">
        <v>2451</v>
      </c>
      <c r="I18" s="4">
        <v>318</v>
      </c>
      <c r="J18" s="4">
        <f>IFERROR(VLOOKUP(A18,'GS by School'!A:X,20,0),0)</f>
        <v>0</v>
      </c>
      <c r="K18" s="4">
        <f t="shared" si="0"/>
        <v>318</v>
      </c>
      <c r="L18" s="8">
        <f>IFERROR(I18/#REF!,0)</f>
        <v>0</v>
      </c>
    </row>
    <row r="19" spans="1:12" ht="31.5" customHeight="1" x14ac:dyDescent="0.3">
      <c r="A19" s="39" t="s">
        <v>1550</v>
      </c>
      <c r="B19" s="47" t="s">
        <v>1551</v>
      </c>
      <c r="C19" s="57" t="s">
        <v>15</v>
      </c>
      <c r="D19" s="49">
        <v>214</v>
      </c>
      <c r="E19" s="49" t="s">
        <v>13</v>
      </c>
      <c r="F19" s="49" t="s">
        <v>2574</v>
      </c>
      <c r="G19" s="49" t="s">
        <v>13</v>
      </c>
      <c r="H19" s="49" t="s">
        <v>2451</v>
      </c>
      <c r="I19" s="4">
        <v>295</v>
      </c>
      <c r="J19" s="4">
        <f>IFERROR(VLOOKUP(A19,'GS by School'!A:X,20,0),0)</f>
        <v>0</v>
      </c>
      <c r="K19" s="4">
        <f t="shared" si="0"/>
        <v>295</v>
      </c>
      <c r="L19" s="8">
        <f>IFERROR(I19/#REF!,0)</f>
        <v>0</v>
      </c>
    </row>
    <row r="20" spans="1:12" ht="31.5" customHeight="1" x14ac:dyDescent="0.3">
      <c r="A20" s="39" t="s">
        <v>1871</v>
      </c>
      <c r="B20" s="47" t="s">
        <v>1872</v>
      </c>
      <c r="C20" s="57" t="s">
        <v>15</v>
      </c>
      <c r="D20" s="49">
        <v>214</v>
      </c>
      <c r="E20" s="49" t="s">
        <v>13</v>
      </c>
      <c r="F20" s="49" t="s">
        <v>2700</v>
      </c>
      <c r="G20" s="49" t="s">
        <v>13</v>
      </c>
      <c r="H20" s="49" t="s">
        <v>2451</v>
      </c>
      <c r="I20" s="4">
        <v>152</v>
      </c>
      <c r="J20" s="4">
        <f>IFERROR(VLOOKUP(A20,'GS by School'!A:X,20,0),0)</f>
        <v>0</v>
      </c>
      <c r="K20" s="4">
        <f t="shared" si="0"/>
        <v>152</v>
      </c>
      <c r="L20" s="8">
        <f>IFERROR(I20/#REF!,0)</f>
        <v>0</v>
      </c>
    </row>
    <row r="21" spans="1:12" ht="31.5" customHeight="1" x14ac:dyDescent="0.3">
      <c r="A21" s="39" t="s">
        <v>491</v>
      </c>
      <c r="B21" s="47" t="s">
        <v>492</v>
      </c>
      <c r="C21" s="57" t="s">
        <v>15</v>
      </c>
      <c r="D21" s="49">
        <v>214</v>
      </c>
      <c r="E21" s="49" t="s">
        <v>13</v>
      </c>
      <c r="F21" s="49" t="s">
        <v>2701</v>
      </c>
      <c r="G21" s="49" t="s">
        <v>13</v>
      </c>
      <c r="H21" s="49" t="s">
        <v>2451</v>
      </c>
      <c r="I21" s="4">
        <v>226</v>
      </c>
      <c r="J21" s="4">
        <f>IFERROR(VLOOKUP(A21,'GS by School'!A:X,20,0),0)</f>
        <v>0</v>
      </c>
      <c r="K21" s="4">
        <f t="shared" si="0"/>
        <v>226</v>
      </c>
      <c r="L21" s="8">
        <f>IFERROR(I21/#REF!,0)</f>
        <v>0</v>
      </c>
    </row>
    <row r="22" spans="1:12" ht="31.5" customHeight="1" x14ac:dyDescent="0.3">
      <c r="A22" s="39" t="s">
        <v>1635</v>
      </c>
      <c r="B22" s="47" t="s">
        <v>1086</v>
      </c>
      <c r="C22" s="57" t="s">
        <v>11</v>
      </c>
      <c r="D22" s="49">
        <v>214</v>
      </c>
      <c r="E22" s="49" t="s">
        <v>13</v>
      </c>
      <c r="F22" s="49">
        <v>76133</v>
      </c>
      <c r="G22" s="49" t="s">
        <v>13</v>
      </c>
      <c r="H22" s="49" t="s">
        <v>2451</v>
      </c>
      <c r="I22" s="4">
        <v>283</v>
      </c>
      <c r="J22" s="4">
        <f>IFERROR(VLOOKUP(A22,'GS by School'!A:X,20,0),0)</f>
        <v>0</v>
      </c>
      <c r="K22" s="4">
        <f t="shared" si="0"/>
        <v>283</v>
      </c>
      <c r="L22" s="8">
        <f>IFERROR(I22/#REF!,0)</f>
        <v>0</v>
      </c>
    </row>
    <row r="23" spans="1:12" ht="31.5" customHeight="1" x14ac:dyDescent="0.3">
      <c r="A23" s="39" t="s">
        <v>1085</v>
      </c>
      <c r="B23" s="47" t="s">
        <v>1636</v>
      </c>
      <c r="C23" s="57" t="s">
        <v>11</v>
      </c>
      <c r="D23" s="49">
        <v>214</v>
      </c>
      <c r="E23" s="49" t="s">
        <v>13</v>
      </c>
      <c r="F23" s="49" t="s">
        <v>2700</v>
      </c>
      <c r="G23" s="49" t="s">
        <v>13</v>
      </c>
      <c r="H23" s="49" t="s">
        <v>2451</v>
      </c>
      <c r="I23" s="4">
        <v>489</v>
      </c>
      <c r="J23" s="4">
        <f>IFERROR(VLOOKUP(A23,'GS by School'!A:X,20,0),0)</f>
        <v>0</v>
      </c>
      <c r="K23" s="4">
        <f t="shared" si="0"/>
        <v>489</v>
      </c>
      <c r="L23" s="8">
        <f>IFERROR(I23/#REF!,0)</f>
        <v>0</v>
      </c>
    </row>
    <row r="24" spans="1:12" ht="31.5" customHeight="1" x14ac:dyDescent="0.3">
      <c r="A24" s="39" t="s">
        <v>400</v>
      </c>
      <c r="B24" s="47" t="s">
        <v>401</v>
      </c>
      <c r="C24" s="57" t="s">
        <v>15</v>
      </c>
      <c r="D24" s="49">
        <v>214</v>
      </c>
      <c r="E24" s="49" t="s">
        <v>13</v>
      </c>
      <c r="F24" s="49" t="s">
        <v>2698</v>
      </c>
      <c r="G24" s="49" t="s">
        <v>13</v>
      </c>
      <c r="H24" s="49" t="s">
        <v>2451</v>
      </c>
      <c r="I24" s="4">
        <v>179</v>
      </c>
      <c r="J24" s="4">
        <f>IFERROR(VLOOKUP(A24,'GS by School'!A:X,20,0),0)</f>
        <v>0</v>
      </c>
      <c r="K24" s="4">
        <f t="shared" si="0"/>
        <v>179</v>
      </c>
      <c r="L24" s="8">
        <f>IFERROR(I24/#REF!,0)</f>
        <v>0</v>
      </c>
    </row>
    <row r="25" spans="1:12" ht="31.5" customHeight="1" x14ac:dyDescent="0.3">
      <c r="A25" s="4" t="s">
        <v>411</v>
      </c>
      <c r="B25" s="4" t="s">
        <v>412</v>
      </c>
      <c r="C25" s="58" t="s">
        <v>15</v>
      </c>
      <c r="D25" s="58">
        <v>214</v>
      </c>
      <c r="E25" s="58" t="s">
        <v>13</v>
      </c>
      <c r="F25" s="58" t="s">
        <v>2702</v>
      </c>
      <c r="G25" s="58" t="s">
        <v>13</v>
      </c>
      <c r="H25" s="58" t="s">
        <v>2451</v>
      </c>
      <c r="I25" s="4">
        <v>218</v>
      </c>
      <c r="J25" s="4">
        <f>IFERROR(VLOOKUP(A25,'GS by School'!A:X,20,0),0)</f>
        <v>0</v>
      </c>
      <c r="K25" s="4">
        <f t="shared" si="0"/>
        <v>218</v>
      </c>
      <c r="L25" s="8">
        <f>IFERROR(I25/#REF!,0)</f>
        <v>0</v>
      </c>
    </row>
    <row r="26" spans="1:12" ht="31.5" customHeight="1" x14ac:dyDescent="0.3">
      <c r="A26" s="4" t="s">
        <v>470</v>
      </c>
      <c r="B26" s="4" t="s">
        <v>471</v>
      </c>
      <c r="C26" s="58" t="s">
        <v>15</v>
      </c>
      <c r="D26" s="58">
        <v>214</v>
      </c>
      <c r="E26" s="58" t="s">
        <v>13</v>
      </c>
      <c r="F26" s="58" t="s">
        <v>2703</v>
      </c>
      <c r="G26" s="58" t="s">
        <v>13</v>
      </c>
      <c r="H26" s="58" t="s">
        <v>2451</v>
      </c>
      <c r="I26" s="4">
        <v>249</v>
      </c>
      <c r="J26" s="4">
        <f>IFERROR(VLOOKUP(A26,'GS by School'!A:X,20,0),0)</f>
        <v>0</v>
      </c>
      <c r="K26" s="4">
        <f t="shared" si="0"/>
        <v>249</v>
      </c>
      <c r="L26" s="8">
        <f>IFERROR(I26/#REF!,0)</f>
        <v>0</v>
      </c>
    </row>
    <row r="27" spans="1:12" ht="31.5" customHeight="1" x14ac:dyDescent="0.3">
      <c r="A27" s="4" t="s">
        <v>2394</v>
      </c>
      <c r="B27" s="4" t="s">
        <v>2396</v>
      </c>
      <c r="C27" s="58" t="s">
        <v>15</v>
      </c>
      <c r="D27" s="58">
        <v>214</v>
      </c>
      <c r="E27" s="58" t="s">
        <v>13</v>
      </c>
      <c r="F27" s="58">
        <v>76123</v>
      </c>
      <c r="G27" s="58" t="s">
        <v>13</v>
      </c>
      <c r="H27" s="58" t="s">
        <v>2451</v>
      </c>
      <c r="I27" s="4">
        <v>317</v>
      </c>
      <c r="J27" s="4">
        <f>IFERROR(VLOOKUP(A27,'GS by School'!A:X,20,0),0)</f>
        <v>0</v>
      </c>
      <c r="K27" s="4">
        <f t="shared" si="0"/>
        <v>317</v>
      </c>
      <c r="L27" s="8">
        <f>IFERROR(I27/#REF!,0)</f>
        <v>0</v>
      </c>
    </row>
    <row r="28" spans="1:12" ht="31.5" customHeight="1" x14ac:dyDescent="0.3">
      <c r="A28" s="4" t="s">
        <v>598</v>
      </c>
      <c r="B28" s="4" t="s">
        <v>599</v>
      </c>
      <c r="C28" s="58" t="s">
        <v>15</v>
      </c>
      <c r="D28" s="58">
        <v>214</v>
      </c>
      <c r="E28" s="58" t="s">
        <v>13</v>
      </c>
      <c r="F28" s="58" t="s">
        <v>2704</v>
      </c>
      <c r="G28" s="58" t="s">
        <v>13</v>
      </c>
      <c r="H28" s="58" t="s">
        <v>2451</v>
      </c>
      <c r="I28" s="4">
        <v>194</v>
      </c>
      <c r="J28" s="4">
        <f>IFERROR(VLOOKUP(A28,'GS by School'!A:X,20,0),0)</f>
        <v>0</v>
      </c>
      <c r="K28" s="4">
        <f t="shared" si="0"/>
        <v>194</v>
      </c>
      <c r="L28" s="8">
        <f>IFERROR(I28/#REF!,0)</f>
        <v>0</v>
      </c>
    </row>
    <row r="29" spans="1:12" ht="31.5" customHeight="1" x14ac:dyDescent="0.3">
      <c r="A29" s="4" t="s">
        <v>1776</v>
      </c>
      <c r="B29" s="4" t="s">
        <v>2705</v>
      </c>
      <c r="C29" s="58" t="s">
        <v>15</v>
      </c>
      <c r="D29" s="58">
        <v>214</v>
      </c>
      <c r="E29" s="58" t="s">
        <v>13</v>
      </c>
      <c r="F29" s="58" t="s">
        <v>2706</v>
      </c>
      <c r="G29" s="58" t="s">
        <v>13</v>
      </c>
      <c r="H29" s="58" t="s">
        <v>2451</v>
      </c>
      <c r="I29" s="4">
        <v>0</v>
      </c>
      <c r="J29" s="4">
        <f>IFERROR(VLOOKUP(A29,'GS by School'!A:X,20,0),0)</f>
        <v>0</v>
      </c>
      <c r="K29" s="4">
        <f t="shared" si="0"/>
        <v>0</v>
      </c>
      <c r="L29" s="8">
        <f>IFERROR(I29/#REF!,0)</f>
        <v>0</v>
      </c>
    </row>
    <row r="30" spans="1:12" ht="31.5" customHeight="1" x14ac:dyDescent="0.3">
      <c r="A30" s="4" t="s">
        <v>2053</v>
      </c>
      <c r="B30" s="4" t="s">
        <v>2054</v>
      </c>
      <c r="C30" s="58" t="s">
        <v>15</v>
      </c>
      <c r="D30" s="58">
        <v>214</v>
      </c>
      <c r="E30" s="58" t="s">
        <v>13</v>
      </c>
      <c r="F30" s="58" t="s">
        <v>2707</v>
      </c>
      <c r="G30" s="58" t="s">
        <v>13</v>
      </c>
      <c r="H30" s="58" t="s">
        <v>2451</v>
      </c>
      <c r="I30" s="4">
        <v>211</v>
      </c>
      <c r="J30" s="4">
        <f>IFERROR(VLOOKUP(A30,'GS by School'!A:X,20,0),0)</f>
        <v>0</v>
      </c>
      <c r="K30" s="4">
        <f t="shared" si="0"/>
        <v>211</v>
      </c>
      <c r="L30" s="8">
        <f>IFERROR(I30/#REF!,0)</f>
        <v>0</v>
      </c>
    </row>
    <row r="31" spans="1:12" ht="31.5" customHeight="1" x14ac:dyDescent="0.3">
      <c r="A31" s="4" t="s">
        <v>2071</v>
      </c>
      <c r="B31" s="4" t="s">
        <v>1046</v>
      </c>
      <c r="C31" s="58" t="s">
        <v>15</v>
      </c>
      <c r="D31" s="58">
        <v>214</v>
      </c>
      <c r="E31" s="58" t="s">
        <v>13</v>
      </c>
      <c r="F31" s="58" t="s">
        <v>2574</v>
      </c>
      <c r="G31" s="58" t="s">
        <v>13</v>
      </c>
      <c r="H31" s="58" t="s">
        <v>2451</v>
      </c>
      <c r="I31" s="4">
        <v>215</v>
      </c>
      <c r="J31" s="4">
        <f>IFERROR(VLOOKUP(A31,'GS by School'!A:X,20,0),0)</f>
        <v>0</v>
      </c>
      <c r="K31" s="4">
        <f t="shared" si="0"/>
        <v>215</v>
      </c>
      <c r="L31" s="8">
        <f>IFERROR(I31/#REF!,0)</f>
        <v>0</v>
      </c>
    </row>
    <row r="32" spans="1:12" ht="31.5" customHeight="1" x14ac:dyDescent="0.3">
      <c r="A32" s="4" t="s">
        <v>2345</v>
      </c>
      <c r="B32" s="4" t="s">
        <v>2346</v>
      </c>
      <c r="C32" s="58" t="s">
        <v>15</v>
      </c>
      <c r="D32" s="58">
        <v>214</v>
      </c>
      <c r="E32" s="58" t="s">
        <v>2695</v>
      </c>
      <c r="F32" s="58">
        <v>76036</v>
      </c>
      <c r="G32" s="58" t="s">
        <v>13</v>
      </c>
      <c r="H32" s="58" t="s">
        <v>2451</v>
      </c>
      <c r="I32" s="4">
        <v>153</v>
      </c>
      <c r="J32" s="4">
        <f>IFERROR(VLOOKUP(A32,'GS by School'!A:X,20,0),0)</f>
        <v>0</v>
      </c>
      <c r="K32" s="4">
        <f t="shared" si="0"/>
        <v>153</v>
      </c>
      <c r="L32" s="8">
        <f>IFERROR(I32/#REF!,0)</f>
        <v>0</v>
      </c>
    </row>
    <row r="33" spans="1:12" ht="31.5" customHeight="1" x14ac:dyDescent="0.3">
      <c r="A33" s="4" t="s">
        <v>1250</v>
      </c>
      <c r="B33" s="4" t="s">
        <v>1251</v>
      </c>
      <c r="C33" s="58" t="s">
        <v>15</v>
      </c>
      <c r="D33" s="58">
        <v>214</v>
      </c>
      <c r="E33" s="58" t="s">
        <v>13</v>
      </c>
      <c r="F33" s="58" t="s">
        <v>2555</v>
      </c>
      <c r="G33" s="58" t="s">
        <v>13</v>
      </c>
      <c r="H33" s="58" t="s">
        <v>2451</v>
      </c>
      <c r="I33" s="4">
        <v>185</v>
      </c>
      <c r="J33" s="4">
        <f>IFERROR(VLOOKUP(A33,'GS by School'!A:X,20,0),0)</f>
        <v>0</v>
      </c>
      <c r="K33" s="4">
        <f t="shared" si="0"/>
        <v>185</v>
      </c>
      <c r="L33" s="8">
        <f>IFERROR(I33/#REF!,0)</f>
        <v>0</v>
      </c>
    </row>
    <row r="34" spans="1:12" ht="31.5" customHeight="1" x14ac:dyDescent="0.3">
      <c r="A34" s="4" t="s">
        <v>1120</v>
      </c>
      <c r="B34" s="4" t="s">
        <v>1121</v>
      </c>
      <c r="C34" s="58" t="s">
        <v>15</v>
      </c>
      <c r="D34" s="58">
        <v>214</v>
      </c>
      <c r="E34" s="58" t="s">
        <v>13</v>
      </c>
      <c r="F34" s="58">
        <v>76123</v>
      </c>
      <c r="G34" s="58" t="s">
        <v>13</v>
      </c>
      <c r="H34" s="58" t="s">
        <v>2451</v>
      </c>
      <c r="I34" s="4">
        <v>159</v>
      </c>
      <c r="J34" s="4">
        <f>IFERROR(VLOOKUP(A34,'GS by School'!A:X,20,0),0)</f>
        <v>0</v>
      </c>
      <c r="K34" s="4">
        <f t="shared" si="0"/>
        <v>159</v>
      </c>
      <c r="L34" s="8">
        <f>IFERROR(I34/#REF!,0)</f>
        <v>0</v>
      </c>
    </row>
    <row r="35" spans="1:12" ht="31.5" customHeight="1" x14ac:dyDescent="0.3">
      <c r="A35" s="4" t="s">
        <v>788</v>
      </c>
      <c r="B35" s="4" t="s">
        <v>789</v>
      </c>
      <c r="C35" s="58" t="s">
        <v>15</v>
      </c>
      <c r="D35" s="58">
        <v>214</v>
      </c>
      <c r="E35" s="58" t="s">
        <v>13</v>
      </c>
      <c r="F35" s="58" t="s">
        <v>2708</v>
      </c>
      <c r="G35" s="58" t="s">
        <v>13</v>
      </c>
      <c r="H35" s="58" t="s">
        <v>2451</v>
      </c>
      <c r="I35" s="4">
        <v>244</v>
      </c>
      <c r="J35" s="4">
        <f>IFERROR(VLOOKUP(A35,'GS by School'!A:X,20,0),0)</f>
        <v>0</v>
      </c>
      <c r="K35" s="4">
        <f t="shared" si="0"/>
        <v>244</v>
      </c>
      <c r="L35" s="8">
        <f>IFERROR(I35/#REF!,0)</f>
        <v>0</v>
      </c>
    </row>
    <row r="36" spans="1:12" ht="31.5" customHeight="1" x14ac:dyDescent="0.3">
      <c r="D36" s="34"/>
    </row>
    <row r="37" spans="1:12" ht="31.5" customHeight="1" x14ac:dyDescent="0.3">
      <c r="D37" s="34"/>
    </row>
    <row r="38" spans="1:12" ht="31.5" customHeight="1" x14ac:dyDescent="0.3">
      <c r="D38" s="34"/>
    </row>
    <row r="39" spans="1:12" ht="31.5" customHeight="1" x14ac:dyDescent="0.3">
      <c r="D39" s="34"/>
    </row>
    <row r="40" spans="1:12" ht="31.5" customHeight="1" x14ac:dyDescent="0.3">
      <c r="D40" s="34"/>
    </row>
    <row r="41" spans="1:12" ht="31.5" customHeight="1" x14ac:dyDescent="0.3">
      <c r="D41" s="34"/>
    </row>
    <row r="42" spans="1:12" ht="31.5" customHeight="1" x14ac:dyDescent="0.3"/>
    <row r="43" spans="1:12" ht="31.5" customHeight="1" x14ac:dyDescent="0.3"/>
    <row r="44" spans="1:12" ht="31.5" customHeight="1" x14ac:dyDescent="0.3"/>
    <row r="45" spans="1:12" ht="31.5" customHeight="1" x14ac:dyDescent="0.3"/>
    <row r="46" spans="1:12" ht="31.5" customHeight="1" x14ac:dyDescent="0.3"/>
    <row r="47" spans="1:12" ht="31.5" customHeight="1" x14ac:dyDescent="0.3"/>
    <row r="48" spans="1:12" ht="31.5" customHeight="1" x14ac:dyDescent="0.3"/>
    <row r="49" ht="31.5" customHeight="1" x14ac:dyDescent="0.3"/>
    <row r="50" ht="31.5" customHeight="1" x14ac:dyDescent="0.3"/>
    <row r="51" ht="31.5" customHeight="1" x14ac:dyDescent="0.3"/>
    <row r="52" ht="31.5" customHeight="1" x14ac:dyDescent="0.3"/>
    <row r="53" ht="31.5" customHeight="1" x14ac:dyDescent="0.3"/>
    <row r="54" ht="31.5" customHeight="1" x14ac:dyDescent="0.3"/>
    <row r="55" ht="31.5" customHeight="1" x14ac:dyDescent="0.3"/>
    <row r="56" ht="31.5" customHeight="1" x14ac:dyDescent="0.3"/>
    <row r="57" ht="31.5" customHeight="1" x14ac:dyDescent="0.3"/>
    <row r="58" ht="31.5" customHeight="1" x14ac:dyDescent="0.3"/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DCD2-4B43-4A80-82A7-6A672626D32B}">
  <dimension ref="A1:Q62"/>
  <sheetViews>
    <sheetView topLeftCell="B6" workbookViewId="0">
      <selection activeCell="N1" sqref="N1:P1"/>
    </sheetView>
  </sheetViews>
  <sheetFormatPr defaultColWidth="9.109375" defaultRowHeight="46.95" customHeight="1" x14ac:dyDescent="0.3"/>
  <cols>
    <col min="1" max="1" width="7.88671875" style="7" hidden="1" customWidth="1"/>
    <col min="2" max="2" width="20.88671875" style="7" customWidth="1"/>
    <col min="3" max="3" width="8.109375" style="7" customWidth="1"/>
    <col min="4" max="4" width="9.109375" style="7" customWidth="1"/>
    <col min="5" max="5" width="6.88671875" style="7" customWidth="1"/>
    <col min="6" max="6" width="6.33203125" style="7" customWidth="1"/>
    <col min="7" max="7" width="8.6640625" style="7" customWidth="1"/>
    <col min="8" max="10" width="7.6640625" style="7" customWidth="1"/>
    <col min="11" max="11" width="9" style="7" customWidth="1"/>
    <col min="12" max="12" width="9.109375" style="7" customWidth="1"/>
    <col min="13" max="13" width="6.5546875" style="7" customWidth="1"/>
    <col min="14" max="14" width="6.88671875" style="7" customWidth="1"/>
    <col min="15" max="16" width="9.109375" style="7"/>
    <col min="17" max="17" width="11.5546875" style="7" bestFit="1" customWidth="1"/>
    <col min="18" max="16384" width="9.109375" style="7"/>
  </cols>
  <sheetData>
    <row r="1" spans="1:17" ht="23.4" customHeight="1" x14ac:dyDescent="0.35">
      <c r="B1" s="99" t="s">
        <v>3550</v>
      </c>
      <c r="C1" s="100"/>
      <c r="D1" s="100"/>
      <c r="E1" s="100"/>
      <c r="F1" s="100"/>
      <c r="H1" s="99" t="s">
        <v>57</v>
      </c>
      <c r="I1" s="100"/>
      <c r="J1" s="100"/>
      <c r="K1" s="100"/>
      <c r="L1" s="100"/>
      <c r="N1" s="98" t="s">
        <v>2442</v>
      </c>
      <c r="O1" s="98"/>
      <c r="P1" s="98"/>
      <c r="Q1" s="7" t="s">
        <v>120</v>
      </c>
    </row>
    <row r="2" spans="1:17" ht="59.25" customHeight="1" x14ac:dyDescent="0.3">
      <c r="B2" s="2" t="str">
        <f>Summary!Y1</f>
        <v>2025 Members as of 9/19/2024</v>
      </c>
      <c r="C2" s="1" t="s">
        <v>0</v>
      </c>
      <c r="D2" s="1" t="s">
        <v>3467</v>
      </c>
      <c r="E2" s="10" t="s">
        <v>61</v>
      </c>
      <c r="F2" s="85" t="s">
        <v>3548</v>
      </c>
      <c r="H2" s="2" t="str">
        <f>B2</f>
        <v>2025 Members as of 9/19/2024</v>
      </c>
      <c r="I2" s="1" t="s">
        <v>0</v>
      </c>
      <c r="J2" s="1" t="str">
        <f>D2</f>
        <v>2025 Goal</v>
      </c>
      <c r="K2" s="10" t="s">
        <v>61</v>
      </c>
      <c r="L2" s="85" t="s">
        <v>3548</v>
      </c>
      <c r="N2" s="16" t="s">
        <v>2440</v>
      </c>
      <c r="O2" s="16" t="s">
        <v>2439</v>
      </c>
      <c r="P2" s="16" t="s">
        <v>61</v>
      </c>
      <c r="Q2" s="85" t="s">
        <v>3548</v>
      </c>
    </row>
    <row r="3" spans="1:17" ht="19.2" customHeight="1" x14ac:dyDescent="0.3">
      <c r="B3" s="4">
        <f>SUMIFS('2025 Girls'!D:D,'2025 Girls'!$A:$A,$Q$1)</f>
        <v>59</v>
      </c>
      <c r="C3" s="4">
        <f>VLOOKUP($Q$1,'2025 Girls'!A:G,6,0)</f>
        <v>77</v>
      </c>
      <c r="D3" s="4">
        <v>353</v>
      </c>
      <c r="E3" s="4">
        <f>D3-B3</f>
        <v>294</v>
      </c>
      <c r="F3" s="8">
        <f>B3/D3</f>
        <v>0.16713881019830029</v>
      </c>
      <c r="H3" s="4">
        <f>SUMIFS('2025 Girls'!E:E,'2025 Girls'!$A:$A,$Q$1)</f>
        <v>273</v>
      </c>
      <c r="I3" s="4">
        <f>VLOOKUP($Q$1,'2025 Girls'!A:G,7,0)</f>
        <v>232</v>
      </c>
      <c r="J3" s="4">
        <v>354</v>
      </c>
      <c r="K3" s="4">
        <f>J3-H3</f>
        <v>81</v>
      </c>
      <c r="L3" s="88">
        <f>H3/J3</f>
        <v>0.77118644067796616</v>
      </c>
      <c r="N3" s="21">
        <f>B3+H3</f>
        <v>332</v>
      </c>
      <c r="O3" s="21">
        <f>D3+J3</f>
        <v>707</v>
      </c>
      <c r="P3" s="21">
        <f>O3-N3</f>
        <v>375</v>
      </c>
      <c r="Q3" s="8">
        <f>N3/O3</f>
        <v>0.46958981612446959</v>
      </c>
    </row>
    <row r="4" spans="1:17" ht="9.6" customHeight="1" x14ac:dyDescent="0.3"/>
    <row r="5" spans="1:17" ht="46.95" customHeight="1" x14ac:dyDescent="0.35">
      <c r="B5" s="99" t="s">
        <v>3549</v>
      </c>
      <c r="C5" s="100"/>
      <c r="D5" s="100"/>
      <c r="E5" s="100"/>
      <c r="F5" s="100"/>
      <c r="H5" s="99" t="s">
        <v>56</v>
      </c>
      <c r="I5" s="100"/>
      <c r="J5" s="100"/>
      <c r="K5" s="100"/>
      <c r="L5" s="100"/>
      <c r="M5" s="87"/>
      <c r="N5" s="98" t="s">
        <v>2443</v>
      </c>
      <c r="O5" s="98"/>
      <c r="P5" s="98"/>
      <c r="Q5" s="98"/>
    </row>
    <row r="6" spans="1:17" ht="64.95" customHeight="1" x14ac:dyDescent="0.3">
      <c r="B6" s="14" t="str">
        <f>B2</f>
        <v>2025 Members as of 9/19/2024</v>
      </c>
      <c r="C6" s="6" t="s">
        <v>0</v>
      </c>
      <c r="D6" s="6" t="str">
        <f>D2</f>
        <v>2025 Goal</v>
      </c>
      <c r="E6" s="10" t="s">
        <v>61</v>
      </c>
      <c r="F6" s="85" t="s">
        <v>3548</v>
      </c>
      <c r="H6" s="15" t="str">
        <f>B6</f>
        <v>2025 Members as of 9/19/2024</v>
      </c>
      <c r="I6" s="6" t="s">
        <v>54</v>
      </c>
      <c r="J6" s="6" t="str">
        <f>D2</f>
        <v>2025 Goal</v>
      </c>
      <c r="K6" s="10" t="s">
        <v>61</v>
      </c>
      <c r="L6" s="85" t="s">
        <v>3548</v>
      </c>
      <c r="N6" s="16" t="s">
        <v>2440</v>
      </c>
      <c r="O6" s="16" t="s">
        <v>2441</v>
      </c>
      <c r="P6" s="16" t="s">
        <v>61</v>
      </c>
      <c r="Q6" s="85" t="s">
        <v>3548</v>
      </c>
    </row>
    <row r="7" spans="1:17" ht="24.6" customHeight="1" x14ac:dyDescent="0.3">
      <c r="B7" s="4">
        <f>SUMIFS('2025 Adults'!D:D,'2025 Adults'!$A:$A,$Q$1)</f>
        <v>24</v>
      </c>
      <c r="C7" s="21">
        <f>VLOOKUP($Q$1,'2025 Adults'!A:G,6,0)</f>
        <v>14</v>
      </c>
      <c r="D7" s="21">
        <v>140</v>
      </c>
      <c r="E7" s="21">
        <f>D7-B7</f>
        <v>116</v>
      </c>
      <c r="F7" s="8">
        <f>B7/D7</f>
        <v>0.17142857142857143</v>
      </c>
      <c r="H7" s="4">
        <f>SUMIFS('2025 Adults'!E:E,'2025 Adults'!$A:$A,$Q$1)</f>
        <v>185</v>
      </c>
      <c r="I7" s="21">
        <f>VLOOKUP($Q$1,'2025 Adults'!A:G,7,0)</f>
        <v>281</v>
      </c>
      <c r="J7" s="21">
        <v>277</v>
      </c>
      <c r="K7" s="21">
        <f>J7-H7</f>
        <v>92</v>
      </c>
      <c r="L7" s="8">
        <f>H7/J7</f>
        <v>0.66787003610108309</v>
      </c>
      <c r="N7" s="21">
        <f>B7+H7</f>
        <v>209</v>
      </c>
      <c r="O7" s="21">
        <f>D7+J7</f>
        <v>417</v>
      </c>
      <c r="P7" s="21">
        <f>O7-N7</f>
        <v>208</v>
      </c>
      <c r="Q7" s="89">
        <f>N7/O7</f>
        <v>0.50119904076738608</v>
      </c>
    </row>
    <row r="8" spans="1:17" ht="13.2" customHeight="1" x14ac:dyDescent="0.3"/>
    <row r="9" spans="1:17" ht="46.95" customHeight="1" x14ac:dyDescent="0.35">
      <c r="B9" s="94" t="s">
        <v>62</v>
      </c>
      <c r="C9" s="93"/>
      <c r="D9" s="93"/>
      <c r="E9" s="93"/>
      <c r="F9" s="93"/>
    </row>
    <row r="10" spans="1:17" ht="65.25" customHeight="1" x14ac:dyDescent="0.3">
      <c r="B10" s="9" t="s">
        <v>55</v>
      </c>
      <c r="C10" s="3" t="s">
        <v>63</v>
      </c>
      <c r="D10" s="10" t="s">
        <v>61</v>
      </c>
      <c r="E10" s="85" t="s">
        <v>3548</v>
      </c>
    </row>
    <row r="11" spans="1:17" ht="18" customHeight="1" x14ac:dyDescent="0.3">
      <c r="B11" s="4">
        <f>COUNTIF('2025 New Troops'!A:A,Q1)</f>
        <v>1</v>
      </c>
      <c r="C11" s="5">
        <v>13</v>
      </c>
      <c r="D11" s="4">
        <f>C11-B11</f>
        <v>12</v>
      </c>
      <c r="E11" s="88">
        <f>B11/C11</f>
        <v>7.6923076923076927E-2</v>
      </c>
    </row>
    <row r="12" spans="1:17" ht="46.95" customHeight="1" x14ac:dyDescent="0.4">
      <c r="B12" s="97" t="s">
        <v>59</v>
      </c>
      <c r="C12" s="97"/>
      <c r="D12" s="97"/>
      <c r="E12" s="97"/>
      <c r="F12" s="97"/>
      <c r="G12" s="97"/>
      <c r="H12" s="97"/>
    </row>
    <row r="13" spans="1:17" ht="31.5" customHeight="1" x14ac:dyDescent="0.3">
      <c r="A13" s="25" t="s">
        <v>195</v>
      </c>
      <c r="B13" s="51" t="s">
        <v>2</v>
      </c>
      <c r="C13" s="51" t="s">
        <v>3</v>
      </c>
      <c r="D13" s="52" t="s">
        <v>4</v>
      </c>
      <c r="E13" s="53" t="s">
        <v>5</v>
      </c>
      <c r="F13" s="53" t="s">
        <v>6</v>
      </c>
      <c r="G13" s="54" t="s">
        <v>7</v>
      </c>
      <c r="H13" s="54" t="s">
        <v>2483</v>
      </c>
      <c r="I13" s="54" t="s">
        <v>8</v>
      </c>
      <c r="J13" s="73" t="str">
        <f>Summary!Y1</f>
        <v>2025 Members as of 9/19/2024</v>
      </c>
      <c r="K13" s="55" t="s">
        <v>9</v>
      </c>
      <c r="L13" s="56" t="s">
        <v>10</v>
      </c>
    </row>
    <row r="14" spans="1:17" ht="31.5" customHeight="1" x14ac:dyDescent="0.3">
      <c r="A14" s="39" t="s">
        <v>584</v>
      </c>
      <c r="B14" s="47" t="s">
        <v>585</v>
      </c>
      <c r="C14" s="57" t="s">
        <v>15</v>
      </c>
      <c r="D14" s="49">
        <v>220</v>
      </c>
      <c r="E14" s="49" t="s">
        <v>13</v>
      </c>
      <c r="F14" s="49" t="s">
        <v>2566</v>
      </c>
      <c r="G14" s="49" t="s">
        <v>13</v>
      </c>
      <c r="H14" s="49" t="s">
        <v>120</v>
      </c>
      <c r="I14" s="4">
        <v>178</v>
      </c>
      <c r="J14" s="4">
        <f>IFERROR(VLOOKUP(A14,'GS by School'!A:X,20,0),0)</f>
        <v>0</v>
      </c>
      <c r="K14" s="4">
        <f>I14-J14</f>
        <v>178</v>
      </c>
      <c r="L14" s="8">
        <f>IFERROR(I14/#REF!,0)</f>
        <v>0</v>
      </c>
    </row>
    <row r="15" spans="1:17" ht="31.5" customHeight="1" x14ac:dyDescent="0.3">
      <c r="A15" s="39" t="s">
        <v>2429</v>
      </c>
      <c r="B15" s="47" t="s">
        <v>2430</v>
      </c>
      <c r="C15" s="57" t="s">
        <v>15</v>
      </c>
      <c r="D15" s="49">
        <v>215</v>
      </c>
      <c r="E15" s="49" t="s">
        <v>2567</v>
      </c>
      <c r="F15" s="49">
        <v>76126</v>
      </c>
      <c r="G15" s="49" t="s">
        <v>13</v>
      </c>
      <c r="H15" s="49" t="s">
        <v>120</v>
      </c>
      <c r="I15" s="4">
        <v>0</v>
      </c>
      <c r="J15" s="4">
        <f>IFERROR(VLOOKUP(A15,'GS by School'!A:X,20,0),0)</f>
        <v>0</v>
      </c>
      <c r="K15" s="4">
        <f t="shared" ref="K15:K46" si="0">I15-J15</f>
        <v>0</v>
      </c>
      <c r="L15" s="8">
        <f>IFERROR(I15/#REF!,0)</f>
        <v>0</v>
      </c>
    </row>
    <row r="16" spans="1:17" ht="31.5" customHeight="1" x14ac:dyDescent="0.3">
      <c r="A16" s="39" t="s">
        <v>1487</v>
      </c>
      <c r="B16" s="47" t="s">
        <v>1486</v>
      </c>
      <c r="C16" s="57" t="s">
        <v>15</v>
      </c>
      <c r="D16" s="49">
        <v>215</v>
      </c>
      <c r="E16" s="49" t="s">
        <v>13</v>
      </c>
      <c r="F16" s="49" t="s">
        <v>2568</v>
      </c>
      <c r="G16" s="49" t="s">
        <v>13</v>
      </c>
      <c r="H16" s="49" t="s">
        <v>120</v>
      </c>
      <c r="I16" s="4">
        <v>189</v>
      </c>
      <c r="J16" s="4">
        <f>IFERROR(VLOOKUP(A16,'GS by School'!A:X,20,0),0)</f>
        <v>0</v>
      </c>
      <c r="K16" s="4">
        <f t="shared" si="0"/>
        <v>189</v>
      </c>
      <c r="L16" s="8">
        <f>IFERROR(I16/#REF!,0)</f>
        <v>0</v>
      </c>
    </row>
    <row r="17" spans="1:12" ht="31.5" customHeight="1" x14ac:dyDescent="0.3">
      <c r="A17" s="39" t="s">
        <v>1912</v>
      </c>
      <c r="B17" s="47" t="s">
        <v>1913</v>
      </c>
      <c r="C17" s="57" t="s">
        <v>15</v>
      </c>
      <c r="D17" s="49">
        <v>215</v>
      </c>
      <c r="E17" s="49" t="s">
        <v>13</v>
      </c>
      <c r="F17" s="49" t="s">
        <v>2569</v>
      </c>
      <c r="G17" s="49" t="s">
        <v>13</v>
      </c>
      <c r="H17" s="49" t="s">
        <v>120</v>
      </c>
      <c r="I17" s="4">
        <v>281</v>
      </c>
      <c r="J17" s="4">
        <f>IFERROR(VLOOKUP(A17,'GS by School'!A:X,20,0),0)</f>
        <v>0</v>
      </c>
      <c r="K17" s="4">
        <f t="shared" si="0"/>
        <v>281</v>
      </c>
      <c r="L17" s="8">
        <f>IFERROR(I17/#REF!,0)</f>
        <v>0</v>
      </c>
    </row>
    <row r="18" spans="1:12" ht="31.5" customHeight="1" x14ac:dyDescent="0.3">
      <c r="A18" s="39" t="s">
        <v>1893</v>
      </c>
      <c r="B18" s="47" t="s">
        <v>1894</v>
      </c>
      <c r="C18" s="57" t="s">
        <v>15</v>
      </c>
      <c r="D18" s="49">
        <v>215</v>
      </c>
      <c r="E18" s="49" t="s">
        <v>13</v>
      </c>
      <c r="F18" s="49" t="s">
        <v>2570</v>
      </c>
      <c r="G18" s="49" t="s">
        <v>13</v>
      </c>
      <c r="H18" s="49" t="s">
        <v>120</v>
      </c>
      <c r="I18" s="4">
        <v>9</v>
      </c>
      <c r="J18" s="4">
        <f>IFERROR(VLOOKUP(A18,'GS by School'!A:X,20,0),0)</f>
        <v>0</v>
      </c>
      <c r="K18" s="4">
        <f t="shared" si="0"/>
        <v>9</v>
      </c>
      <c r="L18" s="8">
        <f>IFERROR(I18/#REF!,0)</f>
        <v>0</v>
      </c>
    </row>
    <row r="19" spans="1:12" ht="31.5" customHeight="1" x14ac:dyDescent="0.3">
      <c r="A19" s="39" t="s">
        <v>1843</v>
      </c>
      <c r="B19" s="47" t="s">
        <v>1844</v>
      </c>
      <c r="C19" s="57" t="s">
        <v>15</v>
      </c>
      <c r="D19" s="49">
        <v>215</v>
      </c>
      <c r="E19" s="49" t="s">
        <v>13</v>
      </c>
      <c r="F19" s="49" t="s">
        <v>2571</v>
      </c>
      <c r="G19" s="49" t="s">
        <v>13</v>
      </c>
      <c r="H19" s="49" t="s">
        <v>120</v>
      </c>
      <c r="I19" s="4">
        <v>151</v>
      </c>
      <c r="J19" s="4">
        <f>IFERROR(VLOOKUP(A19,'GS by School'!A:X,20,0),0)</f>
        <v>0</v>
      </c>
      <c r="K19" s="4">
        <f t="shared" si="0"/>
        <v>151</v>
      </c>
      <c r="L19" s="8">
        <f>IFERROR(I19/#REF!,0)</f>
        <v>0</v>
      </c>
    </row>
    <row r="20" spans="1:12" ht="31.5" customHeight="1" x14ac:dyDescent="0.3">
      <c r="A20" s="39" t="s">
        <v>1918</v>
      </c>
      <c r="B20" s="47" t="s">
        <v>1919</v>
      </c>
      <c r="C20" s="57" t="s">
        <v>15</v>
      </c>
      <c r="D20" s="49">
        <v>215</v>
      </c>
      <c r="E20" s="49" t="s">
        <v>13</v>
      </c>
      <c r="F20" s="49" t="s">
        <v>2572</v>
      </c>
      <c r="G20" s="49" t="s">
        <v>13</v>
      </c>
      <c r="H20" s="49" t="s">
        <v>120</v>
      </c>
      <c r="I20" s="4">
        <v>102</v>
      </c>
      <c r="J20" s="4">
        <f>IFERROR(VLOOKUP(A20,'GS by School'!A:X,20,0),0)</f>
        <v>0</v>
      </c>
      <c r="K20" s="4">
        <f t="shared" si="0"/>
        <v>102</v>
      </c>
      <c r="L20" s="8">
        <f>IFERROR(I20/#REF!,0)</f>
        <v>0</v>
      </c>
    </row>
    <row r="21" spans="1:12" ht="31.5" customHeight="1" x14ac:dyDescent="0.3">
      <c r="A21" s="39" t="s">
        <v>1761</v>
      </c>
      <c r="B21" s="47" t="s">
        <v>1762</v>
      </c>
      <c r="C21" s="57" t="s">
        <v>15</v>
      </c>
      <c r="D21" s="49">
        <v>215</v>
      </c>
      <c r="E21" s="49" t="s">
        <v>13</v>
      </c>
      <c r="F21" s="49" t="s">
        <v>2573</v>
      </c>
      <c r="G21" s="49" t="s">
        <v>13</v>
      </c>
      <c r="H21" s="49" t="s">
        <v>120</v>
      </c>
      <c r="I21" s="4">
        <v>221</v>
      </c>
      <c r="J21" s="4">
        <f>IFERROR(VLOOKUP(A21,'GS by School'!A:X,20,0),0)</f>
        <v>0</v>
      </c>
      <c r="K21" s="4">
        <f t="shared" si="0"/>
        <v>221</v>
      </c>
      <c r="L21" s="8">
        <f>IFERROR(I21/#REF!,0)</f>
        <v>0</v>
      </c>
    </row>
    <row r="22" spans="1:12" ht="31.5" customHeight="1" x14ac:dyDescent="0.3">
      <c r="A22" s="39" t="s">
        <v>1552</v>
      </c>
      <c r="B22" s="47" t="s">
        <v>1553</v>
      </c>
      <c r="C22" s="57" t="s">
        <v>15</v>
      </c>
      <c r="D22" s="49">
        <v>220</v>
      </c>
      <c r="E22" s="49" t="s">
        <v>13</v>
      </c>
      <c r="F22" s="49" t="s">
        <v>2574</v>
      </c>
      <c r="G22" s="49" t="s">
        <v>13</v>
      </c>
      <c r="H22" s="49" t="s">
        <v>120</v>
      </c>
      <c r="I22" s="4">
        <v>212</v>
      </c>
      <c r="J22" s="4">
        <f>IFERROR(VLOOKUP(A22,'GS by School'!A:X,20,0),0)</f>
        <v>0</v>
      </c>
      <c r="K22" s="4">
        <f t="shared" si="0"/>
        <v>212</v>
      </c>
      <c r="L22" s="8">
        <f>IFERROR(I22/#REF!,0)</f>
        <v>0</v>
      </c>
    </row>
    <row r="23" spans="1:12" ht="31.5" customHeight="1" x14ac:dyDescent="0.3">
      <c r="A23" s="39" t="s">
        <v>1869</v>
      </c>
      <c r="B23" s="47" t="s">
        <v>1870</v>
      </c>
      <c r="C23" s="57" t="s">
        <v>15</v>
      </c>
      <c r="D23" s="49">
        <v>215</v>
      </c>
      <c r="E23" s="49" t="s">
        <v>13</v>
      </c>
      <c r="F23" s="49" t="s">
        <v>2575</v>
      </c>
      <c r="G23" s="49" t="s">
        <v>13</v>
      </c>
      <c r="H23" s="49" t="s">
        <v>120</v>
      </c>
      <c r="I23" s="4">
        <v>214</v>
      </c>
      <c r="J23" s="4">
        <f>IFERROR(VLOOKUP(A23,'GS by School'!A:X,20,0),0)</f>
        <v>0</v>
      </c>
      <c r="K23" s="4">
        <f t="shared" si="0"/>
        <v>214</v>
      </c>
      <c r="L23" s="8">
        <f>IFERROR(I23/#REF!,0)</f>
        <v>0</v>
      </c>
    </row>
    <row r="24" spans="1:12" ht="31.5" customHeight="1" x14ac:dyDescent="0.3">
      <c r="A24" s="39" t="s">
        <v>2010</v>
      </c>
      <c r="B24" s="47" t="s">
        <v>2011</v>
      </c>
      <c r="C24" s="57" t="s">
        <v>15</v>
      </c>
      <c r="D24" s="49">
        <v>215</v>
      </c>
      <c r="E24" s="49" t="s">
        <v>13</v>
      </c>
      <c r="F24" s="49">
        <v>76108</v>
      </c>
      <c r="G24" s="49" t="s">
        <v>13</v>
      </c>
      <c r="H24" s="49" t="s">
        <v>120</v>
      </c>
      <c r="I24" s="4">
        <v>266</v>
      </c>
      <c r="J24" s="4">
        <f>IFERROR(VLOOKUP(A24,'GS by School'!A:X,20,0),0)</f>
        <v>0</v>
      </c>
      <c r="K24" s="4">
        <f t="shared" si="0"/>
        <v>266</v>
      </c>
      <c r="L24" s="8">
        <f>IFERROR(I24/#REF!,0)</f>
        <v>0</v>
      </c>
    </row>
    <row r="25" spans="1:12" ht="31.5" customHeight="1" x14ac:dyDescent="0.3">
      <c r="A25" s="4" t="s">
        <v>2371</v>
      </c>
      <c r="B25" s="4" t="s">
        <v>2372</v>
      </c>
      <c r="C25" s="58" t="s">
        <v>15</v>
      </c>
      <c r="D25" s="58">
        <v>215</v>
      </c>
      <c r="E25" s="58" t="s">
        <v>13</v>
      </c>
      <c r="F25" s="58">
        <v>76116</v>
      </c>
      <c r="G25" s="58" t="s">
        <v>13</v>
      </c>
      <c r="H25" s="58" t="s">
        <v>120</v>
      </c>
      <c r="I25" s="4">
        <v>0</v>
      </c>
      <c r="J25" s="4">
        <f>IFERROR(VLOOKUP(A25,'GS by School'!A:X,20,0),0)</f>
        <v>0</v>
      </c>
      <c r="K25" s="4">
        <f t="shared" si="0"/>
        <v>0</v>
      </c>
      <c r="L25" s="8">
        <f>IFERROR(I25/#REF!,0)</f>
        <v>0</v>
      </c>
    </row>
    <row r="26" spans="1:12" ht="31.5" customHeight="1" x14ac:dyDescent="0.3">
      <c r="A26" s="4" t="s">
        <v>2389</v>
      </c>
      <c r="B26" s="4" t="s">
        <v>2390</v>
      </c>
      <c r="C26" s="58" t="s">
        <v>15</v>
      </c>
      <c r="D26" s="58">
        <v>215</v>
      </c>
      <c r="E26" s="58" t="s">
        <v>13</v>
      </c>
      <c r="F26" s="58">
        <v>76116</v>
      </c>
      <c r="G26" s="58" t="s">
        <v>13</v>
      </c>
      <c r="H26" s="58" t="s">
        <v>120</v>
      </c>
      <c r="I26" s="4">
        <v>251</v>
      </c>
      <c r="J26" s="4">
        <f>IFERROR(VLOOKUP(A26,'GS by School'!A:X,20,0),0)</f>
        <v>0</v>
      </c>
      <c r="K26" s="4">
        <f t="shared" si="0"/>
        <v>251</v>
      </c>
      <c r="L26" s="8">
        <f>IFERROR(I26/#REF!,0)</f>
        <v>0</v>
      </c>
    </row>
    <row r="27" spans="1:12" ht="31.5" customHeight="1" x14ac:dyDescent="0.3">
      <c r="A27" s="4" t="s">
        <v>2387</v>
      </c>
      <c r="B27" s="4" t="s">
        <v>2388</v>
      </c>
      <c r="C27" s="58" t="s">
        <v>15</v>
      </c>
      <c r="D27" s="58">
        <v>215</v>
      </c>
      <c r="E27" s="58" t="s">
        <v>13</v>
      </c>
      <c r="F27" s="58">
        <v>76116</v>
      </c>
      <c r="G27" s="58" t="s">
        <v>13</v>
      </c>
      <c r="H27" s="58" t="s">
        <v>120</v>
      </c>
      <c r="I27" s="4">
        <v>181</v>
      </c>
      <c r="J27" s="4">
        <f>IFERROR(VLOOKUP(A27,'GS by School'!A:X,20,0),0)</f>
        <v>0</v>
      </c>
      <c r="K27" s="4">
        <f t="shared" si="0"/>
        <v>181</v>
      </c>
      <c r="L27" s="8">
        <f>IFERROR(I27/#REF!,0)</f>
        <v>0</v>
      </c>
    </row>
    <row r="28" spans="1:12" ht="31.5" customHeight="1" x14ac:dyDescent="0.3">
      <c r="A28" s="4" t="s">
        <v>2576</v>
      </c>
      <c r="B28" s="4" t="s">
        <v>2577</v>
      </c>
      <c r="C28" s="58" t="s">
        <v>15</v>
      </c>
      <c r="D28" s="58">
        <v>215</v>
      </c>
      <c r="E28" s="58" t="s">
        <v>13</v>
      </c>
      <c r="F28" s="58">
        <v>76107</v>
      </c>
      <c r="G28" s="58" t="s">
        <v>13</v>
      </c>
      <c r="H28" s="58" t="s">
        <v>120</v>
      </c>
      <c r="I28" s="4">
        <v>0</v>
      </c>
      <c r="J28" s="4">
        <f>IFERROR(VLOOKUP(A28,'GS by School'!A:X,20,0),0)</f>
        <v>0</v>
      </c>
      <c r="K28" s="4">
        <f t="shared" si="0"/>
        <v>0</v>
      </c>
      <c r="L28" s="8">
        <f>IFERROR(I28/#REF!,0)</f>
        <v>0</v>
      </c>
    </row>
    <row r="29" spans="1:12" ht="31.5" customHeight="1" x14ac:dyDescent="0.3">
      <c r="A29" s="4" t="s">
        <v>1022</v>
      </c>
      <c r="B29" s="4" t="s">
        <v>2578</v>
      </c>
      <c r="C29" s="58" t="s">
        <v>15</v>
      </c>
      <c r="D29" s="58">
        <v>215</v>
      </c>
      <c r="E29" s="58" t="s">
        <v>13</v>
      </c>
      <c r="F29" s="58">
        <v>76116</v>
      </c>
      <c r="G29" s="58" t="s">
        <v>13</v>
      </c>
      <c r="H29" s="58" t="s">
        <v>120</v>
      </c>
      <c r="I29" s="4">
        <v>123</v>
      </c>
      <c r="J29" s="4">
        <f>IFERROR(VLOOKUP(A29,'GS by School'!A:X,20,0),0)</f>
        <v>0</v>
      </c>
      <c r="K29" s="4">
        <f t="shared" si="0"/>
        <v>123</v>
      </c>
      <c r="L29" s="8">
        <f>IFERROR(I29/#REF!,0)</f>
        <v>0</v>
      </c>
    </row>
    <row r="30" spans="1:12" ht="31.5" customHeight="1" x14ac:dyDescent="0.3">
      <c r="A30" s="4" t="s">
        <v>1539</v>
      </c>
      <c r="B30" s="4" t="s">
        <v>1538</v>
      </c>
      <c r="C30" s="58" t="s">
        <v>15</v>
      </c>
      <c r="D30" s="58">
        <v>215</v>
      </c>
      <c r="E30" s="58" t="s">
        <v>2579</v>
      </c>
      <c r="F30" s="58" t="s">
        <v>2580</v>
      </c>
      <c r="G30" s="58" t="s">
        <v>13</v>
      </c>
      <c r="H30" s="58" t="s">
        <v>120</v>
      </c>
      <c r="I30" s="4">
        <v>307</v>
      </c>
      <c r="J30" s="4">
        <f>IFERROR(VLOOKUP(A30,'GS by School'!A:X,20,0),0)</f>
        <v>0</v>
      </c>
      <c r="K30" s="4">
        <f t="shared" si="0"/>
        <v>307</v>
      </c>
      <c r="L30" s="8">
        <f>IFERROR(I30/#REF!,0)</f>
        <v>0</v>
      </c>
    </row>
    <row r="31" spans="1:12" ht="31.5" customHeight="1" x14ac:dyDescent="0.3">
      <c r="A31" s="4" t="s">
        <v>1763</v>
      </c>
      <c r="B31" s="4" t="s">
        <v>1765</v>
      </c>
      <c r="C31" s="58" t="s">
        <v>15</v>
      </c>
      <c r="D31" s="58">
        <v>220</v>
      </c>
      <c r="E31" s="58" t="s">
        <v>13</v>
      </c>
      <c r="F31" s="58" t="s">
        <v>2581</v>
      </c>
      <c r="G31" s="58" t="s">
        <v>13</v>
      </c>
      <c r="H31" s="58" t="s">
        <v>120</v>
      </c>
      <c r="I31" s="4">
        <v>211</v>
      </c>
      <c r="J31" s="4">
        <f>IFERROR(VLOOKUP(A31,'GS by School'!A:X,20,0),0)</f>
        <v>0</v>
      </c>
      <c r="K31" s="4">
        <f t="shared" si="0"/>
        <v>211</v>
      </c>
      <c r="L31" s="8">
        <f>IFERROR(I31/#REF!,0)</f>
        <v>0</v>
      </c>
    </row>
    <row r="32" spans="1:12" ht="31.5" customHeight="1" x14ac:dyDescent="0.3">
      <c r="A32" s="4" t="s">
        <v>1725</v>
      </c>
      <c r="B32" s="4" t="s">
        <v>1726</v>
      </c>
      <c r="C32" s="58" t="s">
        <v>15</v>
      </c>
      <c r="D32" s="58">
        <v>215</v>
      </c>
      <c r="E32" s="58" t="s">
        <v>13</v>
      </c>
      <c r="F32" s="58" t="s">
        <v>2582</v>
      </c>
      <c r="G32" s="58" t="s">
        <v>13</v>
      </c>
      <c r="H32" s="58" t="s">
        <v>120</v>
      </c>
      <c r="I32" s="4">
        <v>227</v>
      </c>
      <c r="J32" s="4">
        <f>IFERROR(VLOOKUP(A32,'GS by School'!A:X,20,0),0)</f>
        <v>0</v>
      </c>
      <c r="K32" s="4">
        <f t="shared" si="0"/>
        <v>227</v>
      </c>
      <c r="L32" s="8">
        <f>IFERROR(I32/#REF!,0)</f>
        <v>0</v>
      </c>
    </row>
    <row r="33" spans="1:12" ht="31.5" customHeight="1" x14ac:dyDescent="0.3">
      <c r="A33" s="4" t="s">
        <v>1353</v>
      </c>
      <c r="B33" s="4" t="s">
        <v>1354</v>
      </c>
      <c r="C33" s="58" t="s">
        <v>15</v>
      </c>
      <c r="D33" s="58">
        <v>215</v>
      </c>
      <c r="E33" s="58" t="s">
        <v>13</v>
      </c>
      <c r="F33" s="58" t="s">
        <v>2583</v>
      </c>
      <c r="G33" s="58" t="s">
        <v>13</v>
      </c>
      <c r="H33" s="58" t="s">
        <v>120</v>
      </c>
      <c r="I33" s="4">
        <v>197</v>
      </c>
      <c r="J33" s="4">
        <f>IFERROR(VLOOKUP(A33,'GS by School'!A:X,20,0),0)</f>
        <v>0</v>
      </c>
      <c r="K33" s="4">
        <f t="shared" si="0"/>
        <v>197</v>
      </c>
      <c r="L33" s="8">
        <f>IFERROR(I33/#REF!,0)</f>
        <v>0</v>
      </c>
    </row>
    <row r="34" spans="1:12" ht="31.5" customHeight="1" x14ac:dyDescent="0.3">
      <c r="A34" s="4" t="s">
        <v>456</v>
      </c>
      <c r="B34" s="4" t="s">
        <v>453</v>
      </c>
      <c r="C34" s="58" t="s">
        <v>15</v>
      </c>
      <c r="D34" s="58">
        <v>215</v>
      </c>
      <c r="E34" s="58" t="s">
        <v>2579</v>
      </c>
      <c r="F34" s="58" t="s">
        <v>2573</v>
      </c>
      <c r="G34" s="58" t="s">
        <v>13</v>
      </c>
      <c r="H34" s="58" t="s">
        <v>120</v>
      </c>
      <c r="I34" s="4">
        <v>347</v>
      </c>
      <c r="J34" s="4">
        <f>IFERROR(VLOOKUP(A34,'GS by School'!A:X,20,0),0)</f>
        <v>0</v>
      </c>
      <c r="K34" s="4">
        <f t="shared" si="0"/>
        <v>347</v>
      </c>
      <c r="L34" s="8">
        <f>IFERROR(I34/#REF!,0)</f>
        <v>0</v>
      </c>
    </row>
    <row r="35" spans="1:12" ht="31.5" customHeight="1" x14ac:dyDescent="0.3">
      <c r="A35" s="4" t="s">
        <v>605</v>
      </c>
      <c r="B35" s="4" t="s">
        <v>606</v>
      </c>
      <c r="C35" s="58" t="s">
        <v>15</v>
      </c>
      <c r="D35" s="58">
        <v>215</v>
      </c>
      <c r="E35" s="58" t="s">
        <v>13</v>
      </c>
      <c r="F35" s="58" t="s">
        <v>2584</v>
      </c>
      <c r="G35" s="58" t="s">
        <v>13</v>
      </c>
      <c r="H35" s="58" t="s">
        <v>120</v>
      </c>
      <c r="I35" s="4">
        <v>183</v>
      </c>
      <c r="J35" s="4">
        <f>IFERROR(VLOOKUP(A35,'GS by School'!A:X,20,0),0)</f>
        <v>0</v>
      </c>
      <c r="K35" s="4">
        <f t="shared" si="0"/>
        <v>183</v>
      </c>
      <c r="L35" s="8">
        <f>IFERROR(I35/#REF!,0)</f>
        <v>0</v>
      </c>
    </row>
    <row r="36" spans="1:12" ht="31.5" customHeight="1" x14ac:dyDescent="0.3">
      <c r="A36" s="4" t="s">
        <v>2071</v>
      </c>
      <c r="B36" s="4" t="s">
        <v>1046</v>
      </c>
      <c r="C36" s="58" t="s">
        <v>15</v>
      </c>
      <c r="D36" s="58">
        <v>220</v>
      </c>
      <c r="E36" s="58" t="s">
        <v>13</v>
      </c>
      <c r="F36" s="58">
        <v>76109</v>
      </c>
      <c r="G36" s="58" t="s">
        <v>13</v>
      </c>
      <c r="H36" s="58" t="s">
        <v>120</v>
      </c>
      <c r="I36" s="4">
        <v>215</v>
      </c>
      <c r="J36" s="4">
        <f>IFERROR(VLOOKUP(A36,'GS by School'!A:X,20,0),0)</f>
        <v>0</v>
      </c>
      <c r="K36" s="4">
        <f t="shared" si="0"/>
        <v>215</v>
      </c>
      <c r="L36" s="8">
        <f>IFERROR(I36/#REF!,0)</f>
        <v>0</v>
      </c>
    </row>
    <row r="37" spans="1:12" ht="31.5" customHeight="1" x14ac:dyDescent="0.3">
      <c r="A37" s="4" t="s">
        <v>2585</v>
      </c>
      <c r="B37" s="4" t="s">
        <v>2586</v>
      </c>
      <c r="C37" s="58" t="s">
        <v>15</v>
      </c>
      <c r="D37" s="58">
        <v>215</v>
      </c>
      <c r="E37" s="58" t="s">
        <v>13</v>
      </c>
      <c r="F37" s="58" t="s">
        <v>2587</v>
      </c>
      <c r="G37" s="58" t="s">
        <v>13</v>
      </c>
      <c r="H37" s="58" t="s">
        <v>120</v>
      </c>
      <c r="I37" s="4">
        <v>90</v>
      </c>
      <c r="J37" s="4">
        <f>IFERROR(VLOOKUP(A37,'GS by School'!A:X,20,0),0)</f>
        <v>0</v>
      </c>
      <c r="K37" s="4">
        <f t="shared" si="0"/>
        <v>90</v>
      </c>
      <c r="L37" s="8">
        <f>IFERROR(I37/#REF!,0)</f>
        <v>0</v>
      </c>
    </row>
    <row r="38" spans="1:12" ht="31.5" customHeight="1" x14ac:dyDescent="0.3">
      <c r="A38" s="4" t="s">
        <v>820</v>
      </c>
      <c r="B38" s="4" t="s">
        <v>821</v>
      </c>
      <c r="C38" s="58" t="s">
        <v>15</v>
      </c>
      <c r="D38" s="58">
        <v>215</v>
      </c>
      <c r="E38" s="58" t="s">
        <v>13</v>
      </c>
      <c r="F38" s="58" t="s">
        <v>2588</v>
      </c>
      <c r="G38" s="58" t="s">
        <v>13</v>
      </c>
      <c r="H38" s="58" t="s">
        <v>120</v>
      </c>
      <c r="I38" s="4">
        <v>261</v>
      </c>
      <c r="J38" s="4">
        <f>IFERROR(VLOOKUP(A38,'GS by School'!A:X,20,0),0)</f>
        <v>0</v>
      </c>
      <c r="K38" s="4">
        <f t="shared" si="0"/>
        <v>261</v>
      </c>
      <c r="L38" s="8">
        <f>IFERROR(I38/#REF!,0)</f>
        <v>0</v>
      </c>
    </row>
    <row r="39" spans="1:12" ht="31.5" customHeight="1" x14ac:dyDescent="0.3">
      <c r="A39" s="4" t="s">
        <v>2080</v>
      </c>
      <c r="B39" s="4" t="s">
        <v>2081</v>
      </c>
      <c r="C39" s="58" t="s">
        <v>15</v>
      </c>
      <c r="D39" s="58">
        <v>215</v>
      </c>
      <c r="E39" s="58" t="s">
        <v>13</v>
      </c>
      <c r="F39" s="58" t="s">
        <v>2589</v>
      </c>
      <c r="G39" s="58" t="s">
        <v>13</v>
      </c>
      <c r="H39" s="58" t="s">
        <v>120</v>
      </c>
      <c r="I39" s="4">
        <v>219</v>
      </c>
      <c r="J39" s="4">
        <f>IFERROR(VLOOKUP(A39,'GS by School'!A:X,20,0),0)</f>
        <v>0</v>
      </c>
      <c r="K39" s="4">
        <f t="shared" si="0"/>
        <v>219</v>
      </c>
      <c r="L39" s="8">
        <f>IFERROR(I39/#REF!,0)</f>
        <v>0</v>
      </c>
    </row>
    <row r="40" spans="1:12" ht="31.5" customHeight="1" x14ac:dyDescent="0.3">
      <c r="A40" s="4" t="s">
        <v>846</v>
      </c>
      <c r="B40" s="4" t="s">
        <v>847</v>
      </c>
      <c r="C40" s="58" t="s">
        <v>15</v>
      </c>
      <c r="D40" s="58">
        <v>220</v>
      </c>
      <c r="E40" s="58" t="s">
        <v>13</v>
      </c>
      <c r="F40" s="58" t="s">
        <v>2590</v>
      </c>
      <c r="G40" s="58" t="s">
        <v>13</v>
      </c>
      <c r="H40" s="58" t="s">
        <v>120</v>
      </c>
      <c r="I40" s="4">
        <v>231</v>
      </c>
      <c r="J40" s="4">
        <f>IFERROR(VLOOKUP(A40,'GS by School'!A:X,20,0),0)</f>
        <v>0</v>
      </c>
      <c r="K40" s="4">
        <f t="shared" si="0"/>
        <v>231</v>
      </c>
      <c r="L40" s="8">
        <f>IFERROR(I40/#REF!,0)</f>
        <v>0</v>
      </c>
    </row>
    <row r="41" spans="1:12" ht="31.5" customHeight="1" x14ac:dyDescent="0.3">
      <c r="A41" s="4" t="s">
        <v>2385</v>
      </c>
      <c r="B41" s="4" t="s">
        <v>2386</v>
      </c>
      <c r="C41" s="58" t="s">
        <v>11</v>
      </c>
      <c r="D41" s="58">
        <v>215</v>
      </c>
      <c r="E41" s="58" t="s">
        <v>13</v>
      </c>
      <c r="F41" s="58">
        <v>76008</v>
      </c>
      <c r="G41" s="58" t="s">
        <v>13</v>
      </c>
      <c r="H41" s="58" t="s">
        <v>120</v>
      </c>
      <c r="I41" s="4">
        <v>234</v>
      </c>
      <c r="J41" s="4">
        <f>IFERROR(VLOOKUP(A41,'GS by School'!A:X,20,0),0)</f>
        <v>0</v>
      </c>
      <c r="K41" s="4">
        <f t="shared" si="0"/>
        <v>234</v>
      </c>
      <c r="L41" s="8">
        <f>IFERROR(I41/#REF!,0)</f>
        <v>0</v>
      </c>
    </row>
    <row r="42" spans="1:12" ht="31.5" customHeight="1" x14ac:dyDescent="0.3">
      <c r="A42" s="4" t="s">
        <v>1793</v>
      </c>
      <c r="B42" s="4" t="s">
        <v>1794</v>
      </c>
      <c r="C42" s="58" t="s">
        <v>15</v>
      </c>
      <c r="D42" s="58">
        <v>215</v>
      </c>
      <c r="E42" s="58" t="s">
        <v>13</v>
      </c>
      <c r="F42" s="58" t="s">
        <v>2591</v>
      </c>
      <c r="G42" s="58" t="s">
        <v>13</v>
      </c>
      <c r="H42" s="58" t="s">
        <v>120</v>
      </c>
      <c r="I42" s="4">
        <v>303</v>
      </c>
      <c r="J42" s="4">
        <f>IFERROR(VLOOKUP(A42,'GS by School'!A:X,20,0),0)</f>
        <v>0</v>
      </c>
      <c r="K42" s="4">
        <f t="shared" si="0"/>
        <v>303</v>
      </c>
      <c r="L42" s="8">
        <f>IFERROR(I42/#REF!,0)</f>
        <v>0</v>
      </c>
    </row>
    <row r="43" spans="1:12" ht="31.5" customHeight="1" x14ac:dyDescent="0.3">
      <c r="A43" s="4" t="s">
        <v>1797</v>
      </c>
      <c r="B43" s="4" t="s">
        <v>1796</v>
      </c>
      <c r="C43" s="58" t="s">
        <v>15</v>
      </c>
      <c r="D43" s="58">
        <v>215</v>
      </c>
      <c r="E43" s="58" t="s">
        <v>2579</v>
      </c>
      <c r="F43" s="58" t="s">
        <v>2592</v>
      </c>
      <c r="G43" s="58" t="s">
        <v>13</v>
      </c>
      <c r="H43" s="58" t="s">
        <v>120</v>
      </c>
      <c r="I43" s="4">
        <v>151</v>
      </c>
      <c r="J43" s="4">
        <f>IFERROR(VLOOKUP(A43,'GS by School'!A:X,20,0),0)</f>
        <v>0</v>
      </c>
      <c r="K43" s="4">
        <f t="shared" si="0"/>
        <v>151</v>
      </c>
      <c r="L43" s="8">
        <f>IFERROR(I43/#REF!,0)</f>
        <v>0</v>
      </c>
    </row>
    <row r="44" spans="1:12" ht="31.5" customHeight="1" x14ac:dyDescent="0.3">
      <c r="A44" s="4" t="s">
        <v>1823</v>
      </c>
      <c r="B44" s="4" t="s">
        <v>1824</v>
      </c>
      <c r="C44" s="58" t="s">
        <v>15</v>
      </c>
      <c r="D44" s="58">
        <v>220</v>
      </c>
      <c r="E44" s="58" t="s">
        <v>13</v>
      </c>
      <c r="F44" s="58" t="s">
        <v>2593</v>
      </c>
      <c r="G44" s="58" t="s">
        <v>13</v>
      </c>
      <c r="H44" s="58" t="s">
        <v>120</v>
      </c>
      <c r="I44" s="4">
        <v>224</v>
      </c>
      <c r="J44" s="4">
        <f>IFERROR(VLOOKUP(A44,'GS by School'!A:X,20,0),0)</f>
        <v>0</v>
      </c>
      <c r="K44" s="4">
        <f t="shared" si="0"/>
        <v>224</v>
      </c>
      <c r="L44" s="8">
        <f>IFERROR(I44/#REF!,0)</f>
        <v>0</v>
      </c>
    </row>
    <row r="45" spans="1:12" ht="31.5" customHeight="1" x14ac:dyDescent="0.3">
      <c r="A45" s="4" t="s">
        <v>1598</v>
      </c>
      <c r="B45" s="4" t="s">
        <v>1599</v>
      </c>
      <c r="C45" s="58" t="s">
        <v>15</v>
      </c>
      <c r="D45" s="58">
        <v>215</v>
      </c>
      <c r="E45" s="58" t="s">
        <v>13</v>
      </c>
      <c r="F45" s="58" t="s">
        <v>2594</v>
      </c>
      <c r="G45" s="58" t="s">
        <v>13</v>
      </c>
      <c r="H45" s="58" t="s">
        <v>120</v>
      </c>
      <c r="I45" s="4">
        <v>371</v>
      </c>
      <c r="J45" s="4">
        <f>IFERROR(VLOOKUP(A45,'GS by School'!A:X,20,0),0)</f>
        <v>0</v>
      </c>
      <c r="K45" s="4">
        <f t="shared" si="0"/>
        <v>371</v>
      </c>
      <c r="L45" s="8">
        <f>IFERROR(I45/#REF!,0)</f>
        <v>0</v>
      </c>
    </row>
    <row r="46" spans="1:12" ht="31.5" customHeight="1" x14ac:dyDescent="0.3">
      <c r="A46" s="4" t="s">
        <v>1742</v>
      </c>
      <c r="B46" s="4" t="s">
        <v>1743</v>
      </c>
      <c r="C46" s="58" t="s">
        <v>15</v>
      </c>
      <c r="D46" s="58">
        <v>215</v>
      </c>
      <c r="E46" s="58" t="s">
        <v>13</v>
      </c>
      <c r="F46" s="58" t="s">
        <v>2587</v>
      </c>
      <c r="G46" s="58" t="s">
        <v>13</v>
      </c>
      <c r="H46" s="58" t="s">
        <v>120</v>
      </c>
      <c r="I46" s="4">
        <v>0</v>
      </c>
      <c r="J46" s="4">
        <f>IFERROR(VLOOKUP(A46,'GS by School'!A:X,20,0),0)</f>
        <v>0</v>
      </c>
      <c r="K46" s="4">
        <f t="shared" si="0"/>
        <v>0</v>
      </c>
      <c r="L46" s="8">
        <f>IFERROR(I46/#REF!,0)</f>
        <v>0</v>
      </c>
    </row>
    <row r="47" spans="1:12" ht="31.5" customHeight="1" x14ac:dyDescent="0.3">
      <c r="D47" s="34"/>
    </row>
    <row r="48" spans="1:12" ht="31.5" customHeight="1" x14ac:dyDescent="0.3">
      <c r="D48" s="34"/>
    </row>
    <row r="49" spans="4:4" ht="31.5" customHeight="1" x14ac:dyDescent="0.3">
      <c r="D49" s="34"/>
    </row>
    <row r="50" spans="4:4" ht="31.5" customHeight="1" x14ac:dyDescent="0.3">
      <c r="D50" s="34"/>
    </row>
    <row r="51" spans="4:4" ht="31.5" customHeight="1" x14ac:dyDescent="0.3">
      <c r="D51" s="34"/>
    </row>
    <row r="52" spans="4:4" ht="31.5" customHeight="1" x14ac:dyDescent="0.3">
      <c r="D52" s="34"/>
    </row>
    <row r="53" spans="4:4" ht="31.5" customHeight="1" x14ac:dyDescent="0.3">
      <c r="D53" s="34"/>
    </row>
    <row r="54" spans="4:4" ht="31.5" customHeight="1" x14ac:dyDescent="0.3">
      <c r="D54" s="34"/>
    </row>
    <row r="55" spans="4:4" ht="31.5" customHeight="1" x14ac:dyDescent="0.3">
      <c r="D55" s="34"/>
    </row>
    <row r="56" spans="4:4" ht="31.5" customHeight="1" x14ac:dyDescent="0.3">
      <c r="D56" s="34"/>
    </row>
    <row r="57" spans="4:4" ht="31.5" customHeight="1" x14ac:dyDescent="0.3">
      <c r="D57" s="34"/>
    </row>
    <row r="58" spans="4:4" ht="31.5" customHeight="1" x14ac:dyDescent="0.3">
      <c r="D58" s="34"/>
    </row>
    <row r="59" spans="4:4" ht="46.95" customHeight="1" x14ac:dyDescent="0.3">
      <c r="D59" s="34"/>
    </row>
    <row r="60" spans="4:4" ht="46.95" customHeight="1" x14ac:dyDescent="0.3">
      <c r="D60" s="34"/>
    </row>
    <row r="61" spans="4:4" ht="46.95" customHeight="1" x14ac:dyDescent="0.3">
      <c r="D61" s="34"/>
    </row>
    <row r="62" spans="4:4" ht="46.95" customHeight="1" x14ac:dyDescent="0.3">
      <c r="D62" s="34"/>
    </row>
  </sheetData>
  <mergeCells count="8">
    <mergeCell ref="N5:Q5"/>
    <mergeCell ref="N1:P1"/>
    <mergeCell ref="B12:H12"/>
    <mergeCell ref="B9:F9"/>
    <mergeCell ref="B1:F1"/>
    <mergeCell ref="B5:F5"/>
    <mergeCell ref="H1:L1"/>
    <mergeCell ref="H5:L5"/>
  </mergeCells>
  <pageMargins left="0.2" right="0.2" top="0.5" bottom="0.25" header="0.3" footer="0.3"/>
  <pageSetup orientation="landscape" r:id="rId1"/>
  <headerFooter>
    <oddHeader>&amp;C&amp;A</odd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68</vt:i4>
      </vt:variant>
    </vt:vector>
  </HeadingPairs>
  <TitlesOfParts>
    <vt:vector size="111" baseType="lpstr">
      <vt:lpstr>Summary</vt:lpstr>
      <vt:lpstr>Su201</vt:lpstr>
      <vt:lpstr>Su204</vt:lpstr>
      <vt:lpstr>Su205</vt:lpstr>
      <vt:lpstr>Su206</vt:lpstr>
      <vt:lpstr>Su211</vt:lpstr>
      <vt:lpstr>Su213</vt:lpstr>
      <vt:lpstr>Su214</vt:lpstr>
      <vt:lpstr>Su215</vt:lpstr>
      <vt:lpstr>Su217</vt:lpstr>
      <vt:lpstr>Su223</vt:lpstr>
      <vt:lpstr>Su224</vt:lpstr>
      <vt:lpstr>Su225</vt:lpstr>
      <vt:lpstr>Su229</vt:lpstr>
      <vt:lpstr>Su230</vt:lpstr>
      <vt:lpstr>Su238</vt:lpstr>
      <vt:lpstr>Su509</vt:lpstr>
      <vt:lpstr>Su513</vt:lpstr>
      <vt:lpstr>Su516</vt:lpstr>
      <vt:lpstr>Su530</vt:lpstr>
      <vt:lpstr>Su531</vt:lpstr>
      <vt:lpstr>Su533</vt:lpstr>
      <vt:lpstr>Su536</vt:lpstr>
      <vt:lpstr>Su612</vt:lpstr>
      <vt:lpstr>Su616</vt:lpstr>
      <vt:lpstr>Su617</vt:lpstr>
      <vt:lpstr>Su628</vt:lpstr>
      <vt:lpstr>Su702</vt:lpstr>
      <vt:lpstr>Su715</vt:lpstr>
      <vt:lpstr>Su722</vt:lpstr>
      <vt:lpstr>Su812</vt:lpstr>
      <vt:lpstr>Su831</vt:lpstr>
      <vt:lpstr>Su834</vt:lpstr>
      <vt:lpstr>2024 Girls</vt:lpstr>
      <vt:lpstr>2024 Adults</vt:lpstr>
      <vt:lpstr>2025 Adults</vt:lpstr>
      <vt:lpstr>2025 Girls</vt:lpstr>
      <vt:lpstr>2025 New Troops</vt:lpstr>
      <vt:lpstr>GS by School</vt:lpstr>
      <vt:lpstr>unplaced</vt:lpstr>
      <vt:lpstr>outof council</vt:lpstr>
      <vt:lpstr>su999</vt:lpstr>
      <vt:lpstr>SU merge </vt:lpstr>
      <vt:lpstr>'outof council'!Print_Area</vt:lpstr>
      <vt:lpstr>'Su201'!Print_Area</vt:lpstr>
      <vt:lpstr>'Su204'!Print_Area</vt:lpstr>
      <vt:lpstr>'Su205'!Print_Area</vt:lpstr>
      <vt:lpstr>'Su206'!Print_Area</vt:lpstr>
      <vt:lpstr>'Su211'!Print_Area</vt:lpstr>
      <vt:lpstr>'Su213'!Print_Area</vt:lpstr>
      <vt:lpstr>'Su214'!Print_Area</vt:lpstr>
      <vt:lpstr>'Su215'!Print_Area</vt:lpstr>
      <vt:lpstr>'Su217'!Print_Area</vt:lpstr>
      <vt:lpstr>'Su223'!Print_Area</vt:lpstr>
      <vt:lpstr>'Su224'!Print_Area</vt:lpstr>
      <vt:lpstr>'Su225'!Print_Area</vt:lpstr>
      <vt:lpstr>'Su229'!Print_Area</vt:lpstr>
      <vt:lpstr>'Su230'!Print_Area</vt:lpstr>
      <vt:lpstr>'Su238'!Print_Area</vt:lpstr>
      <vt:lpstr>'Su509'!Print_Area</vt:lpstr>
      <vt:lpstr>'Su513'!Print_Area</vt:lpstr>
      <vt:lpstr>'Su516'!Print_Area</vt:lpstr>
      <vt:lpstr>'Su530'!Print_Area</vt:lpstr>
      <vt:lpstr>'Su531'!Print_Area</vt:lpstr>
      <vt:lpstr>'Su533'!Print_Area</vt:lpstr>
      <vt:lpstr>'Su536'!Print_Area</vt:lpstr>
      <vt:lpstr>'Su612'!Print_Area</vt:lpstr>
      <vt:lpstr>'Su616'!Print_Area</vt:lpstr>
      <vt:lpstr>'Su617'!Print_Area</vt:lpstr>
      <vt:lpstr>'Su628'!Print_Area</vt:lpstr>
      <vt:lpstr>'Su702'!Print_Area</vt:lpstr>
      <vt:lpstr>'Su715'!Print_Area</vt:lpstr>
      <vt:lpstr>'Su722'!Print_Area</vt:lpstr>
      <vt:lpstr>'Su812'!Print_Area</vt:lpstr>
      <vt:lpstr>'Su831'!Print_Area</vt:lpstr>
      <vt:lpstr>'Su834'!Print_Area</vt:lpstr>
      <vt:lpstr>'su999'!Print_Area</vt:lpstr>
      <vt:lpstr>Summary!Print_Area</vt:lpstr>
      <vt:lpstr>unplaced!Print_Area</vt:lpstr>
      <vt:lpstr>'Su201'!Print_Titles</vt:lpstr>
      <vt:lpstr>'Su204'!Print_Titles</vt:lpstr>
      <vt:lpstr>'Su205'!Print_Titles</vt:lpstr>
      <vt:lpstr>'Su206'!Print_Titles</vt:lpstr>
      <vt:lpstr>'Su211'!Print_Titles</vt:lpstr>
      <vt:lpstr>'Su213'!Print_Titles</vt:lpstr>
      <vt:lpstr>'Su214'!Print_Titles</vt:lpstr>
      <vt:lpstr>'Su215'!Print_Titles</vt:lpstr>
      <vt:lpstr>'Su217'!Print_Titles</vt:lpstr>
      <vt:lpstr>'Su223'!Print_Titles</vt:lpstr>
      <vt:lpstr>'Su224'!Print_Titles</vt:lpstr>
      <vt:lpstr>'Su225'!Print_Titles</vt:lpstr>
      <vt:lpstr>'Su229'!Print_Titles</vt:lpstr>
      <vt:lpstr>'Su230'!Print_Titles</vt:lpstr>
      <vt:lpstr>'Su238'!Print_Titles</vt:lpstr>
      <vt:lpstr>'Su509'!Print_Titles</vt:lpstr>
      <vt:lpstr>'Su513'!Print_Titles</vt:lpstr>
      <vt:lpstr>'Su516'!Print_Titles</vt:lpstr>
      <vt:lpstr>'Su530'!Print_Titles</vt:lpstr>
      <vt:lpstr>'Su531'!Print_Titles</vt:lpstr>
      <vt:lpstr>'Su533'!Print_Titles</vt:lpstr>
      <vt:lpstr>'Su536'!Print_Titles</vt:lpstr>
      <vt:lpstr>'Su612'!Print_Titles</vt:lpstr>
      <vt:lpstr>'Su616'!Print_Titles</vt:lpstr>
      <vt:lpstr>'Su617'!Print_Titles</vt:lpstr>
      <vt:lpstr>'Su628'!Print_Titles</vt:lpstr>
      <vt:lpstr>'Su702'!Print_Titles</vt:lpstr>
      <vt:lpstr>'Su715'!Print_Titles</vt:lpstr>
      <vt:lpstr>'Su722'!Print_Titles</vt:lpstr>
      <vt:lpstr>'Su812'!Print_Titles</vt:lpstr>
      <vt:lpstr>'Su831'!Print_Titles</vt:lpstr>
      <vt:lpstr>'Su834'!Print_Titles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Martinez</dc:creator>
  <cp:lastModifiedBy>Katherine Curtis</cp:lastModifiedBy>
  <cp:lastPrinted>2024-06-18T15:49:34Z</cp:lastPrinted>
  <dcterms:created xsi:type="dcterms:W3CDTF">2024-06-04T13:35:41Z</dcterms:created>
  <dcterms:modified xsi:type="dcterms:W3CDTF">2024-09-23T21:43:30Z</dcterms:modified>
</cp:coreProperties>
</file>